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AAB2F146-C6D6-4633-B1D0-221F8E14E009}" xr6:coauthVersionLast="47" xr6:coauthVersionMax="47" xr10:uidLastSave="{00000000-0000-0000-0000-000000000000}"/>
  <bookViews>
    <workbookView xWindow="-120" yWindow="-120" windowWidth="29040" windowHeight="15720" tabRatio="548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C31" i="4" s="1"/>
  <c r="AB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 s="1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/>
  <c r="L20" i="17"/>
  <c r="L19" i="17"/>
  <c r="M19" i="17"/>
  <c r="N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C43" i="16" s="1"/>
  <c r="AB43" i="16"/>
  <c r="AA32" i="16"/>
  <c r="AC31" i="16"/>
  <c r="AA20" i="16"/>
  <c r="AA19" i="16"/>
  <c r="AB19" i="16"/>
  <c r="AC19" i="16"/>
  <c r="L44" i="16"/>
  <c r="L43" i="16"/>
  <c r="M43" i="16"/>
  <c r="N43" i="16"/>
  <c r="L32" i="16"/>
  <c r="L31" i="16"/>
  <c r="M31" i="16"/>
  <c r="N31" i="16" s="1"/>
  <c r="L20" i="16"/>
  <c r="L19" i="16"/>
  <c r="M19" i="16"/>
  <c r="N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N19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 s="1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N19" i="14" s="1"/>
  <c r="M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C31" i="11" s="1"/>
  <c r="AB31" i="11"/>
  <c r="AA20" i="11"/>
  <c r="AA19" i="11"/>
  <c r="AB19" i="11"/>
  <c r="AC19" i="11"/>
  <c r="L44" i="11"/>
  <c r="L43" i="11"/>
  <c r="M43" i="11"/>
  <c r="N43" i="11"/>
  <c r="L32" i="11"/>
  <c r="L31" i="11"/>
  <c r="N31" i="11" s="1"/>
  <c r="M31" i="11"/>
  <c r="L20" i="11"/>
  <c r="L19" i="11"/>
  <c r="M19" i="11"/>
  <c r="N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C19" i="10" s="1"/>
  <c r="AB19" i="10"/>
  <c r="L44" i="10"/>
  <c r="L43" i="10"/>
  <c r="M43" i="10"/>
  <c r="N43" i="10"/>
  <c r="L32" i="10"/>
  <c r="L31" i="10"/>
  <c r="M31" i="10"/>
  <c r="N31" i="10"/>
  <c r="L20" i="10"/>
  <c r="L19" i="10"/>
  <c r="N19" i="10" s="1"/>
  <c r="M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C43" i="6" s="1"/>
  <c r="AB43" i="6"/>
  <c r="AA32" i="6"/>
  <c r="AA31" i="6"/>
  <c r="AB31" i="6"/>
  <c r="AC31" i="6"/>
  <c r="AA20" i="6"/>
  <c r="AA19" i="6"/>
  <c r="AC19" i="6" s="1"/>
  <c r="AB19" i="6"/>
  <c r="L44" i="6"/>
  <c r="L43" i="6"/>
  <c r="M43" i="6"/>
  <c r="N43" i="6"/>
  <c r="L32" i="6"/>
  <c r="L31" i="6"/>
  <c r="M31" i="6"/>
  <c r="N31" i="6"/>
  <c r="L20" i="6"/>
  <c r="L19" i="6"/>
  <c r="M19" i="6"/>
  <c r="N19" i="6" s="1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N43" i="12" s="1"/>
  <c r="M43" i="12"/>
  <c r="L32" i="12"/>
  <c r="L31" i="12"/>
  <c r="M31" i="12"/>
  <c r="N31" i="12"/>
  <c r="L20" i="12"/>
  <c r="L19" i="12"/>
  <c r="M19" i="12"/>
  <c r="N19" i="12" s="1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L20" i="9"/>
  <c r="L19" i="9"/>
  <c r="M19" i="9"/>
  <c r="N19" i="9" s="1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 s="1"/>
  <c r="AA20" i="8"/>
  <c r="AA19" i="8"/>
  <c r="AC19" i="8" s="1"/>
  <c r="AB19" i="8"/>
  <c r="L44" i="8"/>
  <c r="L43" i="8"/>
  <c r="M43" i="8"/>
  <c r="N43" i="8"/>
  <c r="L32" i="8"/>
  <c r="L31" i="8"/>
  <c r="M31" i="8"/>
  <c r="N31" i="8"/>
  <c r="L20" i="8"/>
  <c r="L19" i="8"/>
  <c r="M19" i="8"/>
  <c r="N19" i="8" s="1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C31" i="7" s="1"/>
  <c r="AB31" i="7"/>
  <c r="AA20" i="7"/>
  <c r="AA19" i="7"/>
  <c r="AB19" i="7"/>
  <c r="AC19" i="7"/>
  <c r="L44" i="7"/>
  <c r="L43" i="7"/>
  <c r="N43" i="7" s="1"/>
  <c r="M43" i="7"/>
  <c r="L32" i="7"/>
  <c r="L31" i="7"/>
  <c r="M31" i="7"/>
  <c r="N31" i="7"/>
  <c r="L20" i="7"/>
  <c r="L19" i="7"/>
  <c r="N19" i="7" s="1"/>
  <c r="M19" i="7"/>
  <c r="L39" i="7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N31" i="9" l="1"/>
  <c r="AP41" i="17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AR27" i="16" s="1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AQ30" i="11" s="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AO43" i="7"/>
  <c r="AN43" i="7"/>
  <c r="AM43" i="7"/>
  <c r="AL43" i="7"/>
  <c r="AK43" i="7"/>
  <c r="AJ43" i="7"/>
  <c r="AI43" i="7"/>
  <c r="AH43" i="7"/>
  <c r="AG43" i="7"/>
  <c r="AF43" i="7"/>
  <c r="AO42" i="7"/>
  <c r="AN42" i="7"/>
  <c r="AM42" i="7"/>
  <c r="AL42" i="7"/>
  <c r="AK42" i="7"/>
  <c r="AJ42" i="7"/>
  <c r="AI42" i="7"/>
  <c r="AH42" i="7"/>
  <c r="AG42" i="7"/>
  <c r="AF42" i="7"/>
  <c r="AO41" i="7"/>
  <c r="AN41" i="7"/>
  <c r="AM41" i="7"/>
  <c r="AL41" i="7"/>
  <c r="AK41" i="7"/>
  <c r="AJ41" i="7"/>
  <c r="AI41" i="7"/>
  <c r="AH41" i="7"/>
  <c r="AG41" i="7"/>
  <c r="AF41" i="7"/>
  <c r="AO40" i="7"/>
  <c r="AN40" i="7"/>
  <c r="AM40" i="7"/>
  <c r="AL40" i="7"/>
  <c r="AK40" i="7"/>
  <c r="AJ40" i="7"/>
  <c r="AI40" i="7"/>
  <c r="AH40" i="7"/>
  <c r="AG40" i="7"/>
  <c r="AF40" i="7"/>
  <c r="AO39" i="7"/>
  <c r="AN39" i="7"/>
  <c r="AM39" i="7"/>
  <c r="AL39" i="7"/>
  <c r="AK39" i="7"/>
  <c r="AJ39" i="7"/>
  <c r="AI39" i="7"/>
  <c r="AH39" i="7"/>
  <c r="AG39" i="7"/>
  <c r="AF39" i="7"/>
  <c r="AO31" i="7"/>
  <c r="AN31" i="7"/>
  <c r="AM31" i="7"/>
  <c r="AL31" i="7"/>
  <c r="AK31" i="7"/>
  <c r="AJ31" i="7"/>
  <c r="AI31" i="7"/>
  <c r="AH31" i="7"/>
  <c r="AG31" i="7"/>
  <c r="AF31" i="7"/>
  <c r="AO30" i="7"/>
  <c r="AN30" i="7"/>
  <c r="AM30" i="7"/>
  <c r="AL30" i="7"/>
  <c r="AK30" i="7"/>
  <c r="AJ30" i="7"/>
  <c r="AI30" i="7"/>
  <c r="AH30" i="7"/>
  <c r="AG30" i="7"/>
  <c r="AF30" i="7"/>
  <c r="AO29" i="7"/>
  <c r="AN29" i="7"/>
  <c r="AM29" i="7"/>
  <c r="AL29" i="7"/>
  <c r="AK29" i="7"/>
  <c r="AJ29" i="7"/>
  <c r="AI29" i="7"/>
  <c r="AH29" i="7"/>
  <c r="AG29" i="7"/>
  <c r="AF29" i="7"/>
  <c r="AO28" i="7"/>
  <c r="AN28" i="7"/>
  <c r="AM28" i="7"/>
  <c r="AL28" i="7"/>
  <c r="AK28" i="7"/>
  <c r="AJ28" i="7"/>
  <c r="AI28" i="7"/>
  <c r="AH28" i="7"/>
  <c r="AG28" i="7"/>
  <c r="AF28" i="7"/>
  <c r="AO27" i="7"/>
  <c r="AN27" i="7"/>
  <c r="AM27" i="7"/>
  <c r="AL27" i="7"/>
  <c r="AK27" i="7"/>
  <c r="AJ27" i="7"/>
  <c r="AI27" i="7"/>
  <c r="AH27" i="7"/>
  <c r="AG27" i="7"/>
  <c r="AF27" i="7"/>
  <c r="AN19" i="7"/>
  <c r="AO19" i="7"/>
  <c r="AG15" i="7"/>
  <c r="AH15" i="7"/>
  <c r="AI15" i="7"/>
  <c r="AJ15" i="7"/>
  <c r="AK15" i="7"/>
  <c r="AL15" i="7"/>
  <c r="AM15" i="7"/>
  <c r="AN15" i="7"/>
  <c r="AO15" i="7"/>
  <c r="AG16" i="7"/>
  <c r="AH16" i="7"/>
  <c r="AI16" i="7"/>
  <c r="AJ16" i="7"/>
  <c r="AK16" i="7"/>
  <c r="AL16" i="7"/>
  <c r="AM16" i="7"/>
  <c r="AN16" i="7"/>
  <c r="AO16" i="7"/>
  <c r="AG17" i="7"/>
  <c r="AH17" i="7"/>
  <c r="AI17" i="7"/>
  <c r="AJ17" i="7"/>
  <c r="AK17" i="7"/>
  <c r="AL17" i="7"/>
  <c r="AM17" i="7"/>
  <c r="AN17" i="7"/>
  <c r="AO17" i="7"/>
  <c r="AG18" i="7"/>
  <c r="AH18" i="7"/>
  <c r="AI18" i="7"/>
  <c r="AJ18" i="7"/>
  <c r="AK18" i="7"/>
  <c r="AL18" i="7"/>
  <c r="AM18" i="7"/>
  <c r="AN18" i="7"/>
  <c r="AO18" i="7"/>
  <c r="AG19" i="7"/>
  <c r="AH19" i="7"/>
  <c r="AI19" i="7"/>
  <c r="AJ19" i="7"/>
  <c r="AK19" i="7"/>
  <c r="AL19" i="7"/>
  <c r="AM19" i="7"/>
  <c r="AF16" i="7"/>
  <c r="AF17" i="7"/>
  <c r="AF18" i="7"/>
  <c r="AF19" i="7"/>
  <c r="AF15" i="7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F44" i="9" l="1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AR42" i="4" s="1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AR20" i="9" s="1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AR16" i="10" s="1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R29" i="9" s="1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16" i="12" l="1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<sst xmlns="http://schemas.openxmlformats.org/spreadsheetml/2006/main" count="3300" uniqueCount="40">
  <si>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</si>
  <si>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</si>
  <si>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</si>
  <si>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</si>
  <si>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</si>
  <si>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</si>
  <si>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</si>
  <si>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</si>
  <si>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</si>
  <si>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</si>
  <si>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</si>
  <si>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</si>
  <si>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</si>
  <si>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</si>
  <si>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</si>
  <si>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</si>
  <si>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</si>
  <si>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</si>
  <si>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</si>
  <si>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</si>
  <si>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</si>
  <si>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</si>
  <si>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</si>
  <si>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</si>
  <si>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</si>
  <si>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</si>
  <si>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</si>
  <si>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</si>
  <si>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</si>
  <si>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</si>
  <si>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</si>
  <si>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</si>
  <si>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</si>
  <si>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</si>
  <si>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</si>
  <si>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</si>
  <si>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</si>
  <si>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</si>
  <si>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</si>
  <si>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2013 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</si>
</sst>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3" fontId="8" fillId="0" borderId="27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8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</cellXfs>
  <cellStyles count="2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2586039.9999999995</v>
      </c>
      <c r="C15" s="2"/>
      <c r="D15" s="2">
        <v>4963403</v>
      </c>
      <c r="E15" s="2"/>
      <c r="F15" s="2">
        <v>2708340.0000000005</v>
      </c>
      <c r="G15" s="2"/>
      <c r="H15" s="2">
        <v>20291626.000000007</v>
      </c>
      <c r="I15" s="2"/>
      <c r="J15" s="2">
        <v>0</v>
      </c>
      <c r="K15" s="2"/>
      <c r="L15" s="1">
        <f>B15+D15+F15+H15+J15</f>
        <v>30549409.000000007</v>
      </c>
      <c r="M15" s="13">
        <f>C15+E15+G15+I15+K15</f>
        <v>0</v>
      </c>
      <c r="N15" s="14">
        <f>L15+M15</f>
        <v>30549409.000000007</v>
      </c>
      <c r="P15" s="3" t="s">
        <v>12</v>
      </c>
      <c r="Q15" s="2">
        <v>656</v>
      </c>
      <c r="R15" s="2">
        <v>0</v>
      </c>
      <c r="S15" s="2">
        <v>1066</v>
      </c>
      <c r="T15" s="2">
        <v>0</v>
      </c>
      <c r="U15" s="2">
        <v>897</v>
      </c>
      <c r="V15" s="2">
        <v>0</v>
      </c>
      <c r="W15" s="2">
        <v>4980</v>
      </c>
      <c r="X15" s="2">
        <v>0</v>
      </c>
      <c r="Y15" s="2">
        <v>486</v>
      </c>
      <c r="Z15" s="2">
        <v>0</v>
      </c>
      <c r="AA15" s="1">
        <f>Q15+S15+U15+W15+Y15</f>
        <v>8085</v>
      </c>
      <c r="AB15" s="13">
        <f>R15+T15+V15+X15+Z15</f>
        <v>0</v>
      </c>
      <c r="AC15" s="14">
        <f>AA15+AB15</f>
        <v>8085</v>
      </c>
      <c r="AE15" s="3" t="s">
        <v>12</v>
      </c>
      <c r="AF15" s="2">
        <f>IFERROR(B15/Q15, "N.A.")</f>
        <v>3942.1341463414628</v>
      </c>
      <c r="AG15" s="2" t="str">
        <f t="shared" ref="AG15:AP19" si="0">IFERROR(C15/R15, "N.A.")</f>
        <v>N.A.</v>
      </c>
      <c r="AH15" s="2">
        <f t="shared" si="0"/>
        <v>4656.1003752345214</v>
      </c>
      <c r="AI15" s="2" t="str">
        <f t="shared" si="0"/>
        <v>N.A.</v>
      </c>
      <c r="AJ15" s="2">
        <f t="shared" si="0"/>
        <v>3019.3311036789305</v>
      </c>
      <c r="AK15" s="2" t="str">
        <f t="shared" si="0"/>
        <v>N.A.</v>
      </c>
      <c r="AL15" s="2">
        <f t="shared" si="0"/>
        <v>4074.6236947791181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3778.529251700681</v>
      </c>
      <c r="AQ15" s="13" t="str">
        <f t="shared" ref="AQ15" si="1">IFERROR(M15/AB15, "N.A.")</f>
        <v>N.A.</v>
      </c>
      <c r="AR15" s="14">
        <f t="shared" ref="AR15" si="2">IFERROR(N15/AC15, "N.A.")</f>
        <v>3778.529251700681</v>
      </c>
    </row>
    <row r="16" spans="1:44" ht="15" customHeight="1" thickBot="1" x14ac:dyDescent="0.3">
      <c r="A16" s="3" t="s">
        <v>13</v>
      </c>
      <c r="B16" s="2">
        <v>3538289.9999999995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3538289.9999999995</v>
      </c>
      <c r="M16" s="13">
        <f t="shared" ref="M16:M18" si="4">C16+E16+G16+I16+K16</f>
        <v>0</v>
      </c>
      <c r="N16" s="14">
        <f t="shared" ref="N16:N18" si="5">L16+M16</f>
        <v>3538289.9999999995</v>
      </c>
      <c r="P16" s="3" t="s">
        <v>13</v>
      </c>
      <c r="Q16" s="2">
        <v>1525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1525</v>
      </c>
      <c r="AB16" s="13">
        <f t="shared" ref="AB16:AB18" si="7">R16+T16+V16+X16+Z16</f>
        <v>0</v>
      </c>
      <c r="AC16" s="14">
        <f t="shared" ref="AC16:AC18" si="8">AA16+AB16</f>
        <v>1525</v>
      </c>
      <c r="AE16" s="3" t="s">
        <v>13</v>
      </c>
      <c r="AF16" s="2">
        <f t="shared" ref="AF16:AF19" si="9">IFERROR(B16/Q16, "N.A.")</f>
        <v>2320.190163934426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2320.190163934426</v>
      </c>
      <c r="AQ16" s="13" t="str">
        <f t="shared" ref="AQ16:AQ18" si="11">IFERROR(M16/AB16, "N.A.")</f>
        <v>N.A.</v>
      </c>
      <c r="AR16" s="14">
        <f t="shared" ref="AR16:AR18" si="12">IFERROR(N16/AC16, "N.A.")</f>
        <v>2320.190163934426</v>
      </c>
    </row>
    <row r="17" spans="1:44" ht="15" customHeight="1" thickBot="1" x14ac:dyDescent="0.3">
      <c r="A17" s="3" t="s">
        <v>14</v>
      </c>
      <c r="B17" s="2">
        <v>20808487</v>
      </c>
      <c r="C17" s="2">
        <v>155239453.00000003</v>
      </c>
      <c r="D17" s="2">
        <v>8848970</v>
      </c>
      <c r="E17" s="2">
        <v>1044900</v>
      </c>
      <c r="F17" s="2"/>
      <c r="G17" s="2">
        <v>6340650.0000000009</v>
      </c>
      <c r="H17" s="2"/>
      <c r="I17" s="2">
        <v>1276140.0000000002</v>
      </c>
      <c r="J17" s="2">
        <v>0</v>
      </c>
      <c r="K17" s="2"/>
      <c r="L17" s="1">
        <f t="shared" si="3"/>
        <v>29657457</v>
      </c>
      <c r="M17" s="13">
        <f t="shared" si="4"/>
        <v>163901143.00000003</v>
      </c>
      <c r="N17" s="14">
        <f t="shared" si="5"/>
        <v>193558600.00000003</v>
      </c>
      <c r="P17" s="3" t="s">
        <v>14</v>
      </c>
      <c r="Q17" s="2">
        <v>5119</v>
      </c>
      <c r="R17" s="2">
        <v>28570</v>
      </c>
      <c r="S17" s="2">
        <v>1514</v>
      </c>
      <c r="T17" s="2">
        <v>162</v>
      </c>
      <c r="U17" s="2">
        <v>0</v>
      </c>
      <c r="V17" s="2">
        <v>1503</v>
      </c>
      <c r="W17" s="2">
        <v>0</v>
      </c>
      <c r="X17" s="2">
        <v>622</v>
      </c>
      <c r="Y17" s="2">
        <v>1835</v>
      </c>
      <c r="Z17" s="2">
        <v>0</v>
      </c>
      <c r="AA17" s="1">
        <f t="shared" si="6"/>
        <v>8468</v>
      </c>
      <c r="AB17" s="13">
        <f t="shared" si="7"/>
        <v>30857</v>
      </c>
      <c r="AC17" s="14">
        <f t="shared" si="8"/>
        <v>39325</v>
      </c>
      <c r="AE17" s="3" t="s">
        <v>14</v>
      </c>
      <c r="AF17" s="2">
        <f t="shared" si="9"/>
        <v>4064.9515530377025</v>
      </c>
      <c r="AG17" s="2">
        <f t="shared" si="0"/>
        <v>5433.6525376268828</v>
      </c>
      <c r="AH17" s="2">
        <f t="shared" si="0"/>
        <v>5844.7622192866575</v>
      </c>
      <c r="AI17" s="2">
        <f t="shared" si="0"/>
        <v>6450</v>
      </c>
      <c r="AJ17" s="2" t="str">
        <f t="shared" si="0"/>
        <v>N.A.</v>
      </c>
      <c r="AK17" s="2">
        <f t="shared" si="0"/>
        <v>4218.662674650699</v>
      </c>
      <c r="AL17" s="2" t="str">
        <f t="shared" si="0"/>
        <v>N.A.</v>
      </c>
      <c r="AM17" s="2">
        <f t="shared" si="0"/>
        <v>2051.6720257234729</v>
      </c>
      <c r="AN17" s="2">
        <f t="shared" si="0"/>
        <v>0</v>
      </c>
      <c r="AO17" s="2" t="str">
        <f t="shared" si="0"/>
        <v>N.A.</v>
      </c>
      <c r="AP17" s="15">
        <f t="shared" si="10"/>
        <v>3502.2977090222012</v>
      </c>
      <c r="AQ17" s="13">
        <f t="shared" si="11"/>
        <v>5311.6357066467908</v>
      </c>
      <c r="AR17" s="14">
        <f t="shared" si="12"/>
        <v>4922.0241576605222</v>
      </c>
    </row>
    <row r="18" spans="1:44" ht="15" customHeight="1" thickBot="1" x14ac:dyDescent="0.3">
      <c r="A18" s="3" t="s">
        <v>15</v>
      </c>
      <c r="B18" s="2">
        <v>1235304</v>
      </c>
      <c r="C18" s="2"/>
      <c r="D18" s="2"/>
      <c r="E18" s="2"/>
      <c r="F18" s="2"/>
      <c r="G18" s="2"/>
      <c r="H18" s="2"/>
      <c r="I18" s="2"/>
      <c r="J18" s="2"/>
      <c r="K18" s="2"/>
      <c r="L18" s="1">
        <f t="shared" si="3"/>
        <v>1235304</v>
      </c>
      <c r="M18" s="13">
        <f t="shared" si="4"/>
        <v>0</v>
      </c>
      <c r="N18" s="14">
        <f t="shared" si="5"/>
        <v>1235304</v>
      </c>
      <c r="P18" s="3" t="s">
        <v>15</v>
      </c>
      <c r="Q18" s="2">
        <v>171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6"/>
        <v>171</v>
      </c>
      <c r="AB18" s="13">
        <f t="shared" si="7"/>
        <v>0</v>
      </c>
      <c r="AC18" s="17">
        <f t="shared" si="8"/>
        <v>171</v>
      </c>
      <c r="AE18" s="3" t="s">
        <v>15</v>
      </c>
      <c r="AF18" s="2">
        <f t="shared" si="9"/>
        <v>7224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10"/>
        <v>7224</v>
      </c>
      <c r="AQ18" s="13" t="str">
        <f t="shared" si="11"/>
        <v>N.A.</v>
      </c>
      <c r="AR18" s="14">
        <f t="shared" si="12"/>
        <v>7224</v>
      </c>
    </row>
    <row r="19" spans="1:44" ht="15" customHeight="1" thickBot="1" x14ac:dyDescent="0.3">
      <c r="A19" s="4" t="s">
        <v>16</v>
      </c>
      <c r="B19" s="2">
        <v>28168121</v>
      </c>
      <c r="C19" s="2">
        <v>155239453.00000003</v>
      </c>
      <c r="D19" s="2">
        <v>13812372.999999998</v>
      </c>
      <c r="E19" s="2">
        <v>1044900</v>
      </c>
      <c r="F19" s="2">
        <v>2708340.0000000005</v>
      </c>
      <c r="G19" s="2">
        <v>6340650.0000000009</v>
      </c>
      <c r="H19" s="2">
        <v>20291626.000000007</v>
      </c>
      <c r="I19" s="2">
        <v>1276140.0000000002</v>
      </c>
      <c r="J19" s="2">
        <v>0</v>
      </c>
      <c r="K19" s="2"/>
      <c r="L19" s="1">
        <f t="shared" ref="L19" si="13">B19+D19+F19+H19+J19</f>
        <v>64980460.000000007</v>
      </c>
      <c r="M19" s="13">
        <f t="shared" ref="M19" si="14">C19+E19+G19+I19+K19</f>
        <v>163901143.00000003</v>
      </c>
      <c r="N19" s="17">
        <f t="shared" ref="N19" si="15">L19+M19</f>
        <v>228881603.00000003</v>
      </c>
      <c r="P19" s="4" t="s">
        <v>16</v>
      </c>
      <c r="Q19" s="2">
        <v>7471</v>
      </c>
      <c r="R19" s="2">
        <v>28570</v>
      </c>
      <c r="S19" s="2">
        <v>2580</v>
      </c>
      <c r="T19" s="2">
        <v>162</v>
      </c>
      <c r="U19" s="2">
        <v>897</v>
      </c>
      <c r="V19" s="2">
        <v>1503</v>
      </c>
      <c r="W19" s="2">
        <v>4980</v>
      </c>
      <c r="X19" s="2">
        <v>622</v>
      </c>
      <c r="Y19" s="2">
        <v>2321</v>
      </c>
      <c r="Z19" s="2">
        <v>0</v>
      </c>
      <c r="AA19" s="1">
        <f t="shared" ref="AA19" si="16">Q19+S19+U19+W19+Y19</f>
        <v>18249</v>
      </c>
      <c r="AB19" s="13">
        <f t="shared" ref="AB19" si="17">R19+T19+V19+X19+Z19</f>
        <v>30857</v>
      </c>
      <c r="AC19" s="14">
        <f t="shared" ref="AC19" si="18">AA19+AB19</f>
        <v>49106</v>
      </c>
      <c r="AE19" s="4" t="s">
        <v>16</v>
      </c>
      <c r="AF19" s="2">
        <f t="shared" si="9"/>
        <v>3770.3280685316558</v>
      </c>
      <c r="AG19" s="2">
        <f t="shared" si="0"/>
        <v>5433.6525376268828</v>
      </c>
      <c r="AH19" s="2">
        <f t="shared" si="0"/>
        <v>5353.6329457364336</v>
      </c>
      <c r="AI19" s="2">
        <f t="shared" si="0"/>
        <v>6450</v>
      </c>
      <c r="AJ19" s="2">
        <f t="shared" si="0"/>
        <v>3019.3311036789305</v>
      </c>
      <c r="AK19" s="2">
        <f t="shared" si="0"/>
        <v>4218.662674650699</v>
      </c>
      <c r="AL19" s="2">
        <f t="shared" si="0"/>
        <v>4074.6236947791181</v>
      </c>
      <c r="AM19" s="2">
        <f t="shared" si="0"/>
        <v>2051.6720257234729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3560.7682612745907</v>
      </c>
      <c r="AQ19" s="13">
        <f t="shared" ref="AQ19" si="20">IFERROR(M19/AB19, "N.A.")</f>
        <v>5311.6357066467908</v>
      </c>
      <c r="AR19" s="14">
        <f t="shared" ref="AR19" si="21">IFERROR(N19/AC19, "N.A.")</f>
        <v>4660.9702073066437</v>
      </c>
    </row>
    <row r="20" spans="1:44" ht="15" customHeight="1" thickBot="1" x14ac:dyDescent="0.3">
      <c r="A20" s="5" t="s">
        <v>0</v>
      </c>
      <c r="B20" s="24">
        <f>B19+C19</f>
        <v>183407574.00000003</v>
      </c>
      <c r="C20" s="26"/>
      <c r="D20" s="24">
        <f>D19+E19</f>
        <v>14857272.999999998</v>
      </c>
      <c r="E20" s="26"/>
      <c r="F20" s="24">
        <f>F19+G19</f>
        <v>9048990.0000000019</v>
      </c>
      <c r="G20" s="26"/>
      <c r="H20" s="24">
        <f>H19+I19</f>
        <v>21567766.000000007</v>
      </c>
      <c r="I20" s="26"/>
      <c r="J20" s="24">
        <f>J19+K19</f>
        <v>0</v>
      </c>
      <c r="K20" s="26"/>
      <c r="L20" s="24">
        <f>L19+M19</f>
        <v>228881603.00000003</v>
      </c>
      <c r="M20" s="25"/>
      <c r="N20" s="18">
        <f>B20+D20+F20+H20+J20</f>
        <v>228881603.00000003</v>
      </c>
      <c r="P20" s="5" t="s">
        <v>0</v>
      </c>
      <c r="Q20" s="24">
        <f>Q19+R19</f>
        <v>36041</v>
      </c>
      <c r="R20" s="26"/>
      <c r="S20" s="24">
        <f>S19+T19</f>
        <v>2742</v>
      </c>
      <c r="T20" s="26"/>
      <c r="U20" s="24">
        <f>U19+V19</f>
        <v>2400</v>
      </c>
      <c r="V20" s="26"/>
      <c r="W20" s="24">
        <f>W19+X19</f>
        <v>5602</v>
      </c>
      <c r="X20" s="26"/>
      <c r="Y20" s="24">
        <f>Y19+Z19</f>
        <v>2321</v>
      </c>
      <c r="Z20" s="26"/>
      <c r="AA20" s="24">
        <f>AA19+AB19</f>
        <v>49106</v>
      </c>
      <c r="AB20" s="26"/>
      <c r="AC20" s="19">
        <f>Q20+S20+U20+W20+Y20</f>
        <v>49106</v>
      </c>
      <c r="AE20" s="5" t="s">
        <v>0</v>
      </c>
      <c r="AF20" s="27">
        <f>IFERROR(B20/Q20,"N.A.")</f>
        <v>5088.8591881468337</v>
      </c>
      <c r="AG20" s="28"/>
      <c r="AH20" s="27">
        <f>IFERROR(D20/S20,"N.A.")</f>
        <v>5418.4073668854844</v>
      </c>
      <c r="AI20" s="28"/>
      <c r="AJ20" s="27">
        <f>IFERROR(F20/U20,"N.A.")</f>
        <v>3770.4125000000008</v>
      </c>
      <c r="AK20" s="28"/>
      <c r="AL20" s="27">
        <f>IFERROR(H20/W20,"N.A.")</f>
        <v>3850.011781506606</v>
      </c>
      <c r="AM20" s="28"/>
      <c r="AN20" s="27">
        <f>IFERROR(J20/Y20,"N.A.")</f>
        <v>0</v>
      </c>
      <c r="AO20" s="28"/>
      <c r="AP20" s="27">
        <f>IFERROR(L20/AA20,"N.A.")</f>
        <v>4660.9702073066437</v>
      </c>
      <c r="AQ20" s="28"/>
      <c r="AR20" s="16">
        <f>IFERROR(N20/AC20, "N.A.")</f>
        <v>4660.9702073066437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2236860</v>
      </c>
      <c r="C27" s="2"/>
      <c r="D27" s="2">
        <v>4963403</v>
      </c>
      <c r="E27" s="2"/>
      <c r="F27" s="2">
        <v>1810500</v>
      </c>
      <c r="G27" s="2"/>
      <c r="H27" s="2">
        <v>18197685.999999996</v>
      </c>
      <c r="I27" s="2"/>
      <c r="J27" s="2">
        <v>0</v>
      </c>
      <c r="K27" s="2"/>
      <c r="L27" s="1">
        <f>B27+D27+F27+H27+J27</f>
        <v>27208448.999999996</v>
      </c>
      <c r="M27" s="13">
        <f>C27+E27+G27+I27+K27</f>
        <v>0</v>
      </c>
      <c r="N27" s="14">
        <f>L27+M27</f>
        <v>27208448.999999996</v>
      </c>
      <c r="P27" s="3" t="s">
        <v>12</v>
      </c>
      <c r="Q27" s="2">
        <v>316</v>
      </c>
      <c r="R27" s="2">
        <v>0</v>
      </c>
      <c r="S27" s="2">
        <v>1066</v>
      </c>
      <c r="T27" s="2">
        <v>0</v>
      </c>
      <c r="U27" s="2">
        <v>535</v>
      </c>
      <c r="V27" s="2">
        <v>0</v>
      </c>
      <c r="W27" s="2">
        <v>3052</v>
      </c>
      <c r="X27" s="2">
        <v>0</v>
      </c>
      <c r="Y27" s="2">
        <v>162</v>
      </c>
      <c r="Z27" s="2">
        <v>0</v>
      </c>
      <c r="AA27" s="1">
        <f>Q27+S27+U27+W27+Y27</f>
        <v>5131</v>
      </c>
      <c r="AB27" s="13">
        <f>R27+T27+V27+X27+Z27</f>
        <v>0</v>
      </c>
      <c r="AC27" s="14">
        <f>AA27+AB27</f>
        <v>5131</v>
      </c>
      <c r="AE27" s="3" t="s">
        <v>12</v>
      </c>
      <c r="AF27" s="2">
        <f>IFERROR(B27/Q27, "N.A.")</f>
        <v>7078.6708860759491</v>
      </c>
      <c r="AG27" s="2" t="str">
        <f t="shared" ref="AG27:AG31" si="22">IFERROR(C27/R27, "N.A.")</f>
        <v>N.A.</v>
      </c>
      <c r="AH27" s="2">
        <f t="shared" ref="AH27:AH31" si="23">IFERROR(D27/S27, "N.A.")</f>
        <v>4656.1003752345214</v>
      </c>
      <c r="AI27" s="2" t="str">
        <f t="shared" ref="AI27:AI31" si="24">IFERROR(E27/T27, "N.A.")</f>
        <v>N.A.</v>
      </c>
      <c r="AJ27" s="2">
        <f t="shared" ref="AJ27:AJ31" si="25">IFERROR(F27/U27, "N.A.")</f>
        <v>3384.1121495327102</v>
      </c>
      <c r="AK27" s="2" t="str">
        <f t="shared" ref="AK27:AK31" si="26">IFERROR(G27/V27, "N.A.")</f>
        <v>N.A.</v>
      </c>
      <c r="AL27" s="2">
        <f t="shared" ref="AL27:AL31" si="27">IFERROR(H27/W27, "N.A.")</f>
        <v>5962.544560943642</v>
      </c>
      <c r="AM27" s="2" t="str">
        <f t="shared" ref="AM27:AM31" si="28">IFERROR(I27/X27, "N.A.")</f>
        <v>N.A.</v>
      </c>
      <c r="AN27" s="2">
        <f t="shared" ref="AN27:AN31" si="29">IFERROR(J27/Y27, "N.A.")</f>
        <v>0</v>
      </c>
      <c r="AO27" s="2" t="str">
        <f t="shared" ref="AO27:AO31" si="30">IFERROR(K27/Z27, "N.A.")</f>
        <v>N.A.</v>
      </c>
      <c r="AP27" s="15">
        <f t="shared" ref="AP27:AP30" si="31">IFERROR(L27/AA27, "N.A.")</f>
        <v>5302.7575521340859</v>
      </c>
      <c r="AQ27" s="13" t="str">
        <f t="shared" ref="AQ27:AQ30" si="32">IFERROR(M27/AB27, "N.A.")</f>
        <v>N.A.</v>
      </c>
      <c r="AR27" s="14">
        <f t="shared" ref="AR27:AR30" si="33">IFERROR(N27/AC27, "N.A.")</f>
        <v>5302.7575521340859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0</v>
      </c>
      <c r="M28" s="13">
        <f t="shared" ref="M28:M30" si="35">C28+E28+G28+I28+K28</f>
        <v>0</v>
      </c>
      <c r="N28" s="14">
        <f t="shared" ref="N28:N30" si="36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0</v>
      </c>
      <c r="AB28" s="13">
        <f t="shared" ref="AB28:AB30" si="38">R28+T28+V28+X28+Z28</f>
        <v>0</v>
      </c>
      <c r="AC28" s="14">
        <f t="shared" ref="AC28:AC30" si="39">AA28+AB28</f>
        <v>0</v>
      </c>
      <c r="AE28" s="3" t="s">
        <v>13</v>
      </c>
      <c r="AF28" s="2" t="str">
        <f t="shared" ref="AF28:AF31" si="40">IFERROR(B28/Q28, "N.A.")</f>
        <v>N.A.</v>
      </c>
      <c r="AG28" s="2" t="str">
        <f t="shared" si="22"/>
        <v>N.A.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 t="str">
        <f t="shared" si="31"/>
        <v>N.A.</v>
      </c>
      <c r="AQ28" s="13" t="str">
        <f t="shared" si="32"/>
        <v>N.A.</v>
      </c>
      <c r="AR28" s="14" t="str">
        <f t="shared" si="33"/>
        <v>N.A.</v>
      </c>
    </row>
    <row r="29" spans="1:44" ht="15" customHeight="1" thickBot="1" x14ac:dyDescent="0.3">
      <c r="A29" s="3" t="s">
        <v>14</v>
      </c>
      <c r="B29" s="2">
        <v>12517379.000000002</v>
      </c>
      <c r="C29" s="2">
        <v>93820163.00000003</v>
      </c>
      <c r="D29" s="2">
        <v>7026629.9999999991</v>
      </c>
      <c r="E29" s="2">
        <v>1044900</v>
      </c>
      <c r="F29" s="2"/>
      <c r="G29" s="2">
        <v>6340650.0000000009</v>
      </c>
      <c r="H29" s="2"/>
      <c r="I29" s="2">
        <v>1276140.0000000002</v>
      </c>
      <c r="J29" s="2"/>
      <c r="K29" s="2"/>
      <c r="L29" s="1">
        <f t="shared" si="34"/>
        <v>19544009</v>
      </c>
      <c r="M29" s="13">
        <f t="shared" si="35"/>
        <v>102481853.00000003</v>
      </c>
      <c r="N29" s="14">
        <f t="shared" si="36"/>
        <v>122025862.00000003</v>
      </c>
      <c r="P29" s="3" t="s">
        <v>14</v>
      </c>
      <c r="Q29" s="2">
        <v>2702</v>
      </c>
      <c r="R29" s="2">
        <v>16266</v>
      </c>
      <c r="S29" s="2">
        <v>1144</v>
      </c>
      <c r="T29" s="2">
        <v>162</v>
      </c>
      <c r="U29" s="2">
        <v>0</v>
      </c>
      <c r="V29" s="2">
        <v>1251</v>
      </c>
      <c r="W29" s="2">
        <v>0</v>
      </c>
      <c r="X29" s="2">
        <v>622</v>
      </c>
      <c r="Y29" s="2">
        <v>0</v>
      </c>
      <c r="Z29" s="2">
        <v>0</v>
      </c>
      <c r="AA29" s="1">
        <f t="shared" si="37"/>
        <v>3846</v>
      </c>
      <c r="AB29" s="13">
        <f t="shared" si="38"/>
        <v>18301</v>
      </c>
      <c r="AC29" s="14">
        <f t="shared" si="39"/>
        <v>22147</v>
      </c>
      <c r="AE29" s="3" t="s">
        <v>14</v>
      </c>
      <c r="AF29" s="2">
        <f t="shared" si="40"/>
        <v>4632.6347150259071</v>
      </c>
      <c r="AG29" s="2">
        <f t="shared" si="22"/>
        <v>5767.8693593999769</v>
      </c>
      <c r="AH29" s="2">
        <f t="shared" si="23"/>
        <v>6142.1590909090901</v>
      </c>
      <c r="AI29" s="2">
        <f t="shared" si="24"/>
        <v>6450</v>
      </c>
      <c r="AJ29" s="2" t="str">
        <f t="shared" si="25"/>
        <v>N.A.</v>
      </c>
      <c r="AK29" s="2">
        <f t="shared" si="26"/>
        <v>5068.4652278177464</v>
      </c>
      <c r="AL29" s="2" t="str">
        <f t="shared" si="27"/>
        <v>N.A.</v>
      </c>
      <c r="AM29" s="2">
        <f t="shared" si="28"/>
        <v>2051.6720257234729</v>
      </c>
      <c r="AN29" s="2" t="str">
        <f t="shared" si="29"/>
        <v>N.A.</v>
      </c>
      <c r="AO29" s="2" t="str">
        <f t="shared" si="30"/>
        <v>N.A.</v>
      </c>
      <c r="AP29" s="15">
        <f t="shared" si="31"/>
        <v>5081.6456058242329</v>
      </c>
      <c r="AQ29" s="13">
        <f t="shared" si="32"/>
        <v>5599.7952570897778</v>
      </c>
      <c r="AR29" s="14">
        <f t="shared" si="33"/>
        <v>5509.8145121235393</v>
      </c>
    </row>
    <row r="30" spans="1:44" ht="15" customHeight="1" thickBot="1" x14ac:dyDescent="0.3">
      <c r="A30" s="3" t="s">
        <v>15</v>
      </c>
      <c r="B30" s="2">
        <v>1235304</v>
      </c>
      <c r="C30" s="2"/>
      <c r="D30" s="2"/>
      <c r="E30" s="2"/>
      <c r="F30" s="2"/>
      <c r="G30" s="2"/>
      <c r="H30" s="2"/>
      <c r="I30" s="2"/>
      <c r="J30" s="2"/>
      <c r="K30" s="2"/>
      <c r="L30" s="1">
        <f t="shared" si="34"/>
        <v>1235304</v>
      </c>
      <c r="M30" s="13">
        <f t="shared" si="35"/>
        <v>0</v>
      </c>
      <c r="N30" s="14">
        <f t="shared" si="36"/>
        <v>1235304</v>
      </c>
      <c r="P30" s="3" t="s">
        <v>15</v>
      </c>
      <c r="Q30" s="2">
        <v>171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37"/>
        <v>171</v>
      </c>
      <c r="AB30" s="13">
        <f t="shared" si="38"/>
        <v>0</v>
      </c>
      <c r="AC30" s="17">
        <f t="shared" si="39"/>
        <v>171</v>
      </c>
      <c r="AE30" s="3" t="s">
        <v>15</v>
      </c>
      <c r="AF30" s="2">
        <f t="shared" si="40"/>
        <v>7224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 t="str">
        <f t="shared" si="27"/>
        <v>N.A.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>
        <f t="shared" si="31"/>
        <v>7224</v>
      </c>
      <c r="AQ30" s="13" t="str">
        <f t="shared" si="32"/>
        <v>N.A.</v>
      </c>
      <c r="AR30" s="14">
        <f t="shared" si="33"/>
        <v>7224</v>
      </c>
    </row>
    <row r="31" spans="1:44" ht="15" customHeight="1" thickBot="1" x14ac:dyDescent="0.3">
      <c r="A31" s="4" t="s">
        <v>16</v>
      </c>
      <c r="B31" s="2">
        <v>15989543.000000004</v>
      </c>
      <c r="C31" s="2">
        <v>93820163.00000003</v>
      </c>
      <c r="D31" s="2">
        <v>11990032.999999998</v>
      </c>
      <c r="E31" s="2">
        <v>1044900</v>
      </c>
      <c r="F31" s="2">
        <v>1810500</v>
      </c>
      <c r="G31" s="2">
        <v>6340650.0000000009</v>
      </c>
      <c r="H31" s="2">
        <v>18197685.999999996</v>
      </c>
      <c r="I31" s="2">
        <v>1276140.0000000002</v>
      </c>
      <c r="J31" s="2">
        <v>0</v>
      </c>
      <c r="K31" s="2"/>
      <c r="L31" s="1">
        <f t="shared" ref="L31" si="41">B31+D31+F31+H31+J31</f>
        <v>47987762</v>
      </c>
      <c r="M31" s="13">
        <f t="shared" ref="M31" si="42">C31+E31+G31+I31+K31</f>
        <v>102481853.00000003</v>
      </c>
      <c r="N31" s="17">
        <f t="shared" ref="N31" si="43">L31+M31</f>
        <v>150469615.00000003</v>
      </c>
      <c r="P31" s="4" t="s">
        <v>16</v>
      </c>
      <c r="Q31" s="2">
        <v>3189</v>
      </c>
      <c r="R31" s="2">
        <v>16266</v>
      </c>
      <c r="S31" s="2">
        <v>2210</v>
      </c>
      <c r="T31" s="2">
        <v>162</v>
      </c>
      <c r="U31" s="2">
        <v>535</v>
      </c>
      <c r="V31" s="2">
        <v>1251</v>
      </c>
      <c r="W31" s="2">
        <v>3052</v>
      </c>
      <c r="X31" s="2">
        <v>622</v>
      </c>
      <c r="Y31" s="2">
        <v>162</v>
      </c>
      <c r="Z31" s="2">
        <v>0</v>
      </c>
      <c r="AA31" s="1">
        <f t="shared" ref="AA31" si="44">Q31+S31+U31+W31+Y31</f>
        <v>9148</v>
      </c>
      <c r="AB31" s="13">
        <f t="shared" ref="AB31" si="45">R31+T31+V31+X31+Z31</f>
        <v>18301</v>
      </c>
      <c r="AC31" s="14">
        <f t="shared" ref="AC31" si="46">AA31+AB31</f>
        <v>27449</v>
      </c>
      <c r="AE31" s="4" t="s">
        <v>16</v>
      </c>
      <c r="AF31" s="2">
        <f t="shared" si="40"/>
        <v>5013.9677014738172</v>
      </c>
      <c r="AG31" s="2">
        <f t="shared" si="22"/>
        <v>5767.8693593999769</v>
      </c>
      <c r="AH31" s="2">
        <f t="shared" si="23"/>
        <v>5425.3542986425327</v>
      </c>
      <c r="AI31" s="2">
        <f t="shared" si="24"/>
        <v>6450</v>
      </c>
      <c r="AJ31" s="2">
        <f t="shared" si="25"/>
        <v>3384.1121495327102</v>
      </c>
      <c r="AK31" s="2">
        <f t="shared" si="26"/>
        <v>5068.4652278177464</v>
      </c>
      <c r="AL31" s="2">
        <f t="shared" si="27"/>
        <v>5962.544560943642</v>
      </c>
      <c r="AM31" s="2">
        <f t="shared" si="28"/>
        <v>2051.6720257234729</v>
      </c>
      <c r="AN31" s="2">
        <f t="shared" si="29"/>
        <v>0</v>
      </c>
      <c r="AO31" s="2" t="str">
        <f t="shared" si="30"/>
        <v>N.A.</v>
      </c>
      <c r="AP31" s="15">
        <f t="shared" ref="AP31" si="47">IFERROR(L31/AA31, "N.A.")</f>
        <v>5245.7107564494972</v>
      </c>
      <c r="AQ31" s="13">
        <f t="shared" ref="AQ31" si="48">IFERROR(M31/AB31, "N.A.")</f>
        <v>5599.7952570897778</v>
      </c>
      <c r="AR31" s="14">
        <f t="shared" ref="AR31" si="49">IFERROR(N31/AC31, "N.A.")</f>
        <v>5481.7885897482611</v>
      </c>
    </row>
    <row r="32" spans="1:44" ht="15" customHeight="1" thickBot="1" x14ac:dyDescent="0.3">
      <c r="A32" s="5" t="s">
        <v>0</v>
      </c>
      <c r="B32" s="24">
        <f>B31+C31</f>
        <v>109809706.00000003</v>
      </c>
      <c r="C32" s="26"/>
      <c r="D32" s="24">
        <f>D31+E31</f>
        <v>13034932.999999998</v>
      </c>
      <c r="E32" s="26"/>
      <c r="F32" s="24">
        <f>F31+G31</f>
        <v>8151150.0000000009</v>
      </c>
      <c r="G32" s="26"/>
      <c r="H32" s="24">
        <f>H31+I31</f>
        <v>19473825.999999996</v>
      </c>
      <c r="I32" s="26"/>
      <c r="J32" s="24">
        <f>J31+K31</f>
        <v>0</v>
      </c>
      <c r="K32" s="26"/>
      <c r="L32" s="24">
        <f>L31+M31</f>
        <v>150469615.00000003</v>
      </c>
      <c r="M32" s="25"/>
      <c r="N32" s="18">
        <f>B32+D32+F32+H32+J32</f>
        <v>150469615.00000003</v>
      </c>
      <c r="P32" s="5" t="s">
        <v>0</v>
      </c>
      <c r="Q32" s="24">
        <f>Q31+R31</f>
        <v>19455</v>
      </c>
      <c r="R32" s="26"/>
      <c r="S32" s="24">
        <f>S31+T31</f>
        <v>2372</v>
      </c>
      <c r="T32" s="26"/>
      <c r="U32" s="24">
        <f>U31+V31</f>
        <v>1786</v>
      </c>
      <c r="V32" s="26"/>
      <c r="W32" s="24">
        <f>W31+X31</f>
        <v>3674</v>
      </c>
      <c r="X32" s="26"/>
      <c r="Y32" s="24">
        <f>Y31+Z31</f>
        <v>162</v>
      </c>
      <c r="Z32" s="26"/>
      <c r="AA32" s="24">
        <f>AA31+AB31</f>
        <v>27449</v>
      </c>
      <c r="AB32" s="26"/>
      <c r="AC32" s="19">
        <f>Q32+S32+U32+W32+Y32</f>
        <v>27449</v>
      </c>
      <c r="AE32" s="5" t="s">
        <v>0</v>
      </c>
      <c r="AF32" s="27">
        <f>IFERROR(B32/Q32,"N.A.")</f>
        <v>5644.2922641994364</v>
      </c>
      <c r="AG32" s="28"/>
      <c r="AH32" s="27">
        <f>IFERROR(D32/S32,"N.A.")</f>
        <v>5495.3343170320395</v>
      </c>
      <c r="AI32" s="28"/>
      <c r="AJ32" s="27">
        <f>IFERROR(F32/U32,"N.A.")</f>
        <v>4563.9137737961928</v>
      </c>
      <c r="AK32" s="28"/>
      <c r="AL32" s="27">
        <f>IFERROR(H32/W32,"N.A.")</f>
        <v>5300.4425694066404</v>
      </c>
      <c r="AM32" s="28"/>
      <c r="AN32" s="27">
        <f>IFERROR(J32/Y32,"N.A.")</f>
        <v>0</v>
      </c>
      <c r="AO32" s="28"/>
      <c r="AP32" s="27">
        <f>IFERROR(L32/AA32,"N.A.")</f>
        <v>5481.7885897482611</v>
      </c>
      <c r="AQ32" s="28"/>
      <c r="AR32" s="16">
        <f>IFERROR(N32/AC32, "N.A.")</f>
        <v>5481.7885897482611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349180</v>
      </c>
      <c r="C39" s="2"/>
      <c r="D39" s="2"/>
      <c r="E39" s="2"/>
      <c r="F39" s="2">
        <v>897840</v>
      </c>
      <c r="G39" s="2"/>
      <c r="H39" s="2">
        <v>2093940.0000000002</v>
      </c>
      <c r="I39" s="2"/>
      <c r="J39" s="2">
        <v>0</v>
      </c>
      <c r="K39" s="2"/>
      <c r="L39" s="1">
        <f>B39+D39+F39+H39+J39</f>
        <v>3340960</v>
      </c>
      <c r="M39" s="13">
        <f>C39+E39+G39+I39+K39</f>
        <v>0</v>
      </c>
      <c r="N39" s="14">
        <f>L39+M39</f>
        <v>3340960</v>
      </c>
      <c r="P39" s="3" t="s">
        <v>12</v>
      </c>
      <c r="Q39" s="2">
        <v>340</v>
      </c>
      <c r="R39" s="2">
        <v>0</v>
      </c>
      <c r="S39" s="2">
        <v>0</v>
      </c>
      <c r="T39" s="2">
        <v>0</v>
      </c>
      <c r="U39" s="2">
        <v>362</v>
      </c>
      <c r="V39" s="2">
        <v>0</v>
      </c>
      <c r="W39" s="2">
        <v>1928</v>
      </c>
      <c r="X39" s="2">
        <v>0</v>
      </c>
      <c r="Y39" s="2">
        <v>324</v>
      </c>
      <c r="Z39" s="2">
        <v>0</v>
      </c>
      <c r="AA39" s="1">
        <f>Q39+S39+U39+W39+Y39</f>
        <v>2954</v>
      </c>
      <c r="AB39" s="13">
        <f>R39+T39+V39+X39+Z39</f>
        <v>0</v>
      </c>
      <c r="AC39" s="14">
        <f>AA39+AB39</f>
        <v>2954</v>
      </c>
      <c r="AE39" s="3" t="s">
        <v>12</v>
      </c>
      <c r="AF39" s="2">
        <f>IFERROR(B39/Q39, "N.A.")</f>
        <v>1027</v>
      </c>
      <c r="AG39" s="2" t="str">
        <f t="shared" ref="AG39:AG43" si="50">IFERROR(C39/R39, "N.A.")</f>
        <v>N.A.</v>
      </c>
      <c r="AH39" s="2" t="str">
        <f t="shared" ref="AH39:AH43" si="51">IFERROR(D39/S39, "N.A.")</f>
        <v>N.A.</v>
      </c>
      <c r="AI39" s="2" t="str">
        <f t="shared" ref="AI39:AI43" si="52">IFERROR(E39/T39, "N.A.")</f>
        <v>N.A.</v>
      </c>
      <c r="AJ39" s="2">
        <f t="shared" ref="AJ39:AJ43" si="53">IFERROR(F39/U39, "N.A.")</f>
        <v>2480.220994475138</v>
      </c>
      <c r="AK39" s="2" t="str">
        <f t="shared" ref="AK39:AK43" si="54">IFERROR(G39/V39, "N.A.")</f>
        <v>N.A.</v>
      </c>
      <c r="AL39" s="2">
        <f t="shared" ref="AL39:AL43" si="55">IFERROR(H39/W39, "N.A.")</f>
        <v>1086.0684647302905</v>
      </c>
      <c r="AM39" s="2" t="str">
        <f t="shared" ref="AM39:AM43" si="56">IFERROR(I39/X39, "N.A.")</f>
        <v>N.A.</v>
      </c>
      <c r="AN39" s="2">
        <f t="shared" ref="AN39:AN43" si="57">IFERROR(J39/Y39, "N.A.")</f>
        <v>0</v>
      </c>
      <c r="AO39" s="2" t="str">
        <f t="shared" ref="AO39:AO43" si="58">IFERROR(K39/Z39, "N.A.")</f>
        <v>N.A.</v>
      </c>
      <c r="AP39" s="15">
        <f t="shared" ref="AP39:AP42" si="59">IFERROR(L39/AA39, "N.A.")</f>
        <v>1130.995260663507</v>
      </c>
      <c r="AQ39" s="13" t="str">
        <f t="shared" ref="AQ39:AQ42" si="60">IFERROR(M39/AB39, "N.A.")</f>
        <v>N.A.</v>
      </c>
      <c r="AR39" s="14">
        <f t="shared" ref="AR39:AR42" si="61">IFERROR(N39/AC39, "N.A.")</f>
        <v>1130.995260663507</v>
      </c>
    </row>
    <row r="40" spans="1:44" ht="15" customHeight="1" thickBot="1" x14ac:dyDescent="0.3">
      <c r="A40" s="3" t="s">
        <v>13</v>
      </c>
      <c r="B40" s="2">
        <v>3538289.9999999995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3538289.9999999995</v>
      </c>
      <c r="M40" s="13">
        <f t="shared" ref="M40:M42" si="63">C40+E40+G40+I40+K40</f>
        <v>0</v>
      </c>
      <c r="N40" s="14">
        <f t="shared" ref="N40:N42" si="64">L40+M40</f>
        <v>3538289.9999999995</v>
      </c>
      <c r="P40" s="3" t="s">
        <v>13</v>
      </c>
      <c r="Q40" s="2">
        <v>1525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1525</v>
      </c>
      <c r="AB40" s="13">
        <f t="shared" ref="AB40:AB42" si="66">R40+T40+V40+X40+Z40</f>
        <v>0</v>
      </c>
      <c r="AC40" s="14">
        <f t="shared" ref="AC40:AC42" si="67">AA40+AB40</f>
        <v>1525</v>
      </c>
      <c r="AE40" s="3" t="s">
        <v>13</v>
      </c>
      <c r="AF40" s="2">
        <f t="shared" ref="AF40:AF43" si="68">IFERROR(B40/Q40, "N.A.")</f>
        <v>2320.190163934426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2320.190163934426</v>
      </c>
      <c r="AQ40" s="13" t="str">
        <f t="shared" si="60"/>
        <v>N.A.</v>
      </c>
      <c r="AR40" s="14">
        <f t="shared" si="61"/>
        <v>2320.190163934426</v>
      </c>
    </row>
    <row r="41" spans="1:44" ht="15" customHeight="1" thickBot="1" x14ac:dyDescent="0.3">
      <c r="A41" s="3" t="s">
        <v>14</v>
      </c>
      <c r="B41" s="2">
        <v>8291107.9999999991</v>
      </c>
      <c r="C41" s="2">
        <v>61419290.000000007</v>
      </c>
      <c r="D41" s="2">
        <v>1822340</v>
      </c>
      <c r="E41" s="2"/>
      <c r="F41" s="2"/>
      <c r="G41" s="2">
        <v>0</v>
      </c>
      <c r="H41" s="2"/>
      <c r="I41" s="2"/>
      <c r="J41" s="2">
        <v>0</v>
      </c>
      <c r="K41" s="2"/>
      <c r="L41" s="1">
        <f t="shared" si="62"/>
        <v>10113448</v>
      </c>
      <c r="M41" s="13">
        <f t="shared" si="63"/>
        <v>61419290.000000007</v>
      </c>
      <c r="N41" s="14">
        <f t="shared" si="64"/>
        <v>71532738</v>
      </c>
      <c r="P41" s="3" t="s">
        <v>14</v>
      </c>
      <c r="Q41" s="2">
        <v>2417</v>
      </c>
      <c r="R41" s="2">
        <v>12304</v>
      </c>
      <c r="S41" s="2">
        <v>370</v>
      </c>
      <c r="T41" s="2">
        <v>0</v>
      </c>
      <c r="U41" s="2">
        <v>0</v>
      </c>
      <c r="V41" s="2">
        <v>252</v>
      </c>
      <c r="W41" s="2">
        <v>0</v>
      </c>
      <c r="X41" s="2">
        <v>0</v>
      </c>
      <c r="Y41" s="2">
        <v>1835</v>
      </c>
      <c r="Z41" s="2">
        <v>0</v>
      </c>
      <c r="AA41" s="1">
        <f t="shared" si="65"/>
        <v>4622</v>
      </c>
      <c r="AB41" s="13">
        <f t="shared" si="66"/>
        <v>12556</v>
      </c>
      <c r="AC41" s="14">
        <f t="shared" si="67"/>
        <v>17178</v>
      </c>
      <c r="AE41" s="3" t="s">
        <v>14</v>
      </c>
      <c r="AF41" s="2">
        <f t="shared" si="68"/>
        <v>3430.3301613570538</v>
      </c>
      <c r="AG41" s="2">
        <f t="shared" si="50"/>
        <v>4991.8148569570876</v>
      </c>
      <c r="AH41" s="2">
        <f t="shared" si="51"/>
        <v>4925.2432432432433</v>
      </c>
      <c r="AI41" s="2" t="str">
        <f t="shared" si="52"/>
        <v>N.A.</v>
      </c>
      <c r="AJ41" s="2" t="str">
        <f t="shared" si="53"/>
        <v>N.A.</v>
      </c>
      <c r="AK41" s="2">
        <f t="shared" si="54"/>
        <v>0</v>
      </c>
      <c r="AL41" s="2" t="str">
        <f t="shared" si="55"/>
        <v>N.A.</v>
      </c>
      <c r="AM41" s="2" t="str">
        <f t="shared" si="56"/>
        <v>N.A.</v>
      </c>
      <c r="AN41" s="2">
        <f t="shared" si="57"/>
        <v>0</v>
      </c>
      <c r="AO41" s="2" t="str">
        <f t="shared" si="58"/>
        <v>N.A.</v>
      </c>
      <c r="AP41" s="15">
        <f t="shared" si="59"/>
        <v>2188.1107745564691</v>
      </c>
      <c r="AQ41" s="13">
        <f t="shared" si="60"/>
        <v>4891.6287034087291</v>
      </c>
      <c r="AR41" s="14">
        <f t="shared" si="61"/>
        <v>4164.2064268250087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12178578.000000002</v>
      </c>
      <c r="C43" s="2">
        <v>61419290.000000007</v>
      </c>
      <c r="D43" s="2">
        <v>1822340</v>
      </c>
      <c r="E43" s="2"/>
      <c r="F43" s="2">
        <v>897840</v>
      </c>
      <c r="G43" s="2">
        <v>0</v>
      </c>
      <c r="H43" s="2">
        <v>2093940.0000000002</v>
      </c>
      <c r="I43" s="2"/>
      <c r="J43" s="2">
        <v>0</v>
      </c>
      <c r="K43" s="2"/>
      <c r="L43" s="1">
        <f t="shared" ref="L43" si="69">B43+D43+F43+H43+J43</f>
        <v>16992698.000000004</v>
      </c>
      <c r="M43" s="13">
        <f t="shared" ref="M43" si="70">C43+E43+G43+I43+K43</f>
        <v>61419290.000000007</v>
      </c>
      <c r="N43" s="17">
        <f t="shared" ref="N43" si="71">L43+M43</f>
        <v>78411988.000000015</v>
      </c>
      <c r="P43" s="4" t="s">
        <v>16</v>
      </c>
      <c r="Q43" s="2">
        <v>4282</v>
      </c>
      <c r="R43" s="2">
        <v>12304</v>
      </c>
      <c r="S43" s="2">
        <v>370</v>
      </c>
      <c r="T43" s="2">
        <v>0</v>
      </c>
      <c r="U43" s="2">
        <v>362</v>
      </c>
      <c r="V43" s="2">
        <v>252</v>
      </c>
      <c r="W43" s="2">
        <v>1928</v>
      </c>
      <c r="X43" s="2">
        <v>0</v>
      </c>
      <c r="Y43" s="2">
        <v>2159</v>
      </c>
      <c r="Z43" s="2">
        <v>0</v>
      </c>
      <c r="AA43" s="1">
        <f t="shared" ref="AA43" si="72">Q43+S43+U43+W43+Y43</f>
        <v>9101</v>
      </c>
      <c r="AB43" s="13">
        <f t="shared" ref="AB43" si="73">R43+T43+V43+X43+Z43</f>
        <v>12556</v>
      </c>
      <c r="AC43" s="17">
        <f t="shared" ref="AC43" si="74">AA43+AB43</f>
        <v>21657</v>
      </c>
      <c r="AE43" s="4" t="s">
        <v>16</v>
      </c>
      <c r="AF43" s="2">
        <f t="shared" si="68"/>
        <v>2844.1331153666515</v>
      </c>
      <c r="AG43" s="2">
        <f t="shared" si="50"/>
        <v>4991.8148569570876</v>
      </c>
      <c r="AH43" s="2">
        <f t="shared" si="51"/>
        <v>4925.2432432432433</v>
      </c>
      <c r="AI43" s="2" t="str">
        <f t="shared" si="52"/>
        <v>N.A.</v>
      </c>
      <c r="AJ43" s="2">
        <f t="shared" si="53"/>
        <v>2480.220994475138</v>
      </c>
      <c r="AK43" s="2">
        <f t="shared" si="54"/>
        <v>0</v>
      </c>
      <c r="AL43" s="2">
        <f t="shared" si="55"/>
        <v>1086.0684647302905</v>
      </c>
      <c r="AM43" s="2" t="str">
        <f t="shared" si="56"/>
        <v>N.A.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1867.124272058016</v>
      </c>
      <c r="AQ43" s="13">
        <f t="shared" ref="AQ43" si="76">IFERROR(M43/AB43, "N.A.")</f>
        <v>4891.6287034087291</v>
      </c>
      <c r="AR43" s="14">
        <f t="shared" ref="AR43" si="77">IFERROR(N43/AC43, "N.A.")</f>
        <v>3620.630188853489</v>
      </c>
    </row>
    <row r="44" spans="1:44" ht="15" customHeight="1" thickBot="1" x14ac:dyDescent="0.3">
      <c r="A44" s="5" t="s">
        <v>0</v>
      </c>
      <c r="B44" s="24">
        <f>B43+C43</f>
        <v>73597868.000000015</v>
      </c>
      <c r="C44" s="26"/>
      <c r="D44" s="24">
        <f>D43+E43</f>
        <v>1822340</v>
      </c>
      <c r="E44" s="26"/>
      <c r="F44" s="24">
        <f>F43+G43</f>
        <v>897840</v>
      </c>
      <c r="G44" s="26"/>
      <c r="H44" s="24">
        <f>H43+I43</f>
        <v>2093940.0000000002</v>
      </c>
      <c r="I44" s="26"/>
      <c r="J44" s="24">
        <f>J43+K43</f>
        <v>0</v>
      </c>
      <c r="K44" s="26"/>
      <c r="L44" s="24">
        <f>L43+M43</f>
        <v>78411988.000000015</v>
      </c>
      <c r="M44" s="25"/>
      <c r="N44" s="18">
        <f>B44+D44+F44+H44+J44</f>
        <v>78411988.000000015</v>
      </c>
      <c r="P44" s="5" t="s">
        <v>0</v>
      </c>
      <c r="Q44" s="24">
        <f>Q43+R43</f>
        <v>16586</v>
      </c>
      <c r="R44" s="26"/>
      <c r="S44" s="24">
        <f>S43+T43</f>
        <v>370</v>
      </c>
      <c r="T44" s="26"/>
      <c r="U44" s="24">
        <f>U43+V43</f>
        <v>614</v>
      </c>
      <c r="V44" s="26"/>
      <c r="W44" s="24">
        <f>W43+X43</f>
        <v>1928</v>
      </c>
      <c r="X44" s="26"/>
      <c r="Y44" s="24">
        <f>Y43+Z43</f>
        <v>2159</v>
      </c>
      <c r="Z44" s="26"/>
      <c r="AA44" s="24">
        <f>AA43+AB43</f>
        <v>21657</v>
      </c>
      <c r="AB44" s="25"/>
      <c r="AC44" s="18">
        <f>Q44+S44+U44+W44+Y44</f>
        <v>21657</v>
      </c>
      <c r="AE44" s="5" t="s">
        <v>0</v>
      </c>
      <c r="AF44" s="27">
        <f>IFERROR(B44/Q44,"N.A.")</f>
        <v>4437.3488484263844</v>
      </c>
      <c r="AG44" s="28"/>
      <c r="AH44" s="27">
        <f>IFERROR(D44/S44,"N.A.")</f>
        <v>4925.2432432432433</v>
      </c>
      <c r="AI44" s="28"/>
      <c r="AJ44" s="27">
        <f>IFERROR(F44/U44,"N.A.")</f>
        <v>1462.2801302931596</v>
      </c>
      <c r="AK44" s="28"/>
      <c r="AL44" s="27">
        <f>IFERROR(H44/W44,"N.A.")</f>
        <v>1086.0684647302905</v>
      </c>
      <c r="AM44" s="28"/>
      <c r="AN44" s="27">
        <f>IFERROR(J44/Y44,"N.A.")</f>
        <v>0</v>
      </c>
      <c r="AO44" s="28"/>
      <c r="AP44" s="27">
        <f>IFERROR(L44/AA44,"N.A.")</f>
        <v>3620.630188853489</v>
      </c>
      <c r="AQ44" s="28"/>
      <c r="AR44" s="16">
        <f>IFERROR(N44/AC44, "N.A.")</f>
        <v>3620.630188853489</v>
      </c>
    </row>
  </sheetData>
  <mergeCells count="144"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/>
      <c r="AB27" s="13"/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/>
      <c r="AB28" s="13"/>
      <c r="AC28" s="14">
        <f t="shared" ref="AC28:AC30" si="18">AA28+AB28</f>
        <v>0</v>
      </c>
      <c r="AE28" s="3" t="s">
        <v>13</v>
      </c>
      <c r="AF28" s="2" t="str">
        <f t="shared" ref="AF28:AF31" si="19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/>
      <c r="AB29" s="13"/>
      <c r="AC29" s="14">
        <f t="shared" si="18"/>
        <v>0</v>
      </c>
      <c r="AE29" s="3" t="s">
        <v>14</v>
      </c>
      <c r="AF29" s="2" t="str">
        <f t="shared" si="19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/>
      <c r="AB30" s="13"/>
      <c r="AC30" s="17">
        <f t="shared" si="18"/>
        <v>0</v>
      </c>
      <c r="AE30" s="3" t="s">
        <v>15</v>
      </c>
      <c r="AF30" s="2" t="str">
        <f t="shared" si="19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0">B31+D31+F31+H31+J31</f>
        <v>0</v>
      </c>
      <c r="M31" s="13">
        <f t="shared" ref="M31" si="21">C31+E31+G31+I31+K31</f>
        <v>0</v>
      </c>
      <c r="N31" s="17">
        <f t="shared" ref="N31" si="22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/>
      <c r="AB31" s="13"/>
      <c r="AC31" s="14">
        <f t="shared" ref="AC31" si="23">AA31+AB31</f>
        <v>0</v>
      </c>
      <c r="AE31" s="4" t="s">
        <v>16</v>
      </c>
      <c r="AF31" s="2" t="str">
        <f t="shared" si="19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4">IFERROR(L31/AA31, "N.A.")</f>
        <v>N.A.</v>
      </c>
      <c r="AQ31" s="13" t="str">
        <f t="shared" ref="AQ31" si="25">IFERROR(M31/AB31, "N.A.")</f>
        <v>N.A.</v>
      </c>
      <c r="AR31" s="14" t="str">
        <f t="shared" ref="AR31" si="26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27">IFERROR(C39/R39, "N.A.")</f>
        <v>N.A.</v>
      </c>
      <c r="AH39" s="2" t="str">
        <f t="shared" si="27"/>
        <v>N.A.</v>
      </c>
      <c r="AI39" s="2" t="str">
        <f t="shared" si="27"/>
        <v>N.A.</v>
      </c>
      <c r="AJ39" s="2" t="str">
        <f t="shared" si="27"/>
        <v>N.A.</v>
      </c>
      <c r="AK39" s="2" t="str">
        <f t="shared" si="27"/>
        <v>N.A.</v>
      </c>
      <c r="AL39" s="2" t="str">
        <f t="shared" si="27"/>
        <v>N.A.</v>
      </c>
      <c r="AM39" s="2" t="str">
        <f t="shared" si="27"/>
        <v>N.A.</v>
      </c>
      <c r="AN39" s="2" t="str">
        <f t="shared" si="27"/>
        <v>N.A.</v>
      </c>
      <c r="AO39" s="2" t="str">
        <f t="shared" si="27"/>
        <v>N.A.</v>
      </c>
      <c r="AP39" s="15" t="str">
        <f t="shared" si="27"/>
        <v>N.A.</v>
      </c>
      <c r="AQ39" s="13" t="str">
        <f t="shared" si="27"/>
        <v>N.A.</v>
      </c>
      <c r="AR39" s="14" t="str">
        <f t="shared" si="27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28">B40+D40+F40+H40+J40</f>
        <v>0</v>
      </c>
      <c r="M40" s="13">
        <f t="shared" si="28"/>
        <v>0</v>
      </c>
      <c r="N40" s="14">
        <f t="shared" ref="N40:N42" si="29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0">Q40+S40+U40+W40+Y40</f>
        <v>0</v>
      </c>
      <c r="AB40" s="13">
        <f t="shared" si="30"/>
        <v>0</v>
      </c>
      <c r="AC40" s="14">
        <f t="shared" ref="AC40:AC42" si="31">AA40+AB40</f>
        <v>0</v>
      </c>
      <c r="AE40" s="3" t="s">
        <v>13</v>
      </c>
      <c r="AF40" s="2" t="str">
        <f t="shared" ref="AF40:AF43" si="32">IFERROR(B40/Q40, "N.A.")</f>
        <v>N.A.</v>
      </c>
      <c r="AG40" s="2" t="str">
        <f t="shared" si="27"/>
        <v>N.A.</v>
      </c>
      <c r="AH40" s="2" t="str">
        <f t="shared" si="27"/>
        <v>N.A.</v>
      </c>
      <c r="AI40" s="2" t="str">
        <f t="shared" si="27"/>
        <v>N.A.</v>
      </c>
      <c r="AJ40" s="2" t="str">
        <f t="shared" si="27"/>
        <v>N.A.</v>
      </c>
      <c r="AK40" s="2" t="str">
        <f t="shared" si="27"/>
        <v>N.A.</v>
      </c>
      <c r="AL40" s="2" t="str">
        <f t="shared" si="27"/>
        <v>N.A.</v>
      </c>
      <c r="AM40" s="2" t="str">
        <f t="shared" si="27"/>
        <v>N.A.</v>
      </c>
      <c r="AN40" s="2" t="str">
        <f t="shared" si="27"/>
        <v>N.A.</v>
      </c>
      <c r="AO40" s="2" t="str">
        <f t="shared" si="27"/>
        <v>N.A.</v>
      </c>
      <c r="AP40" s="15" t="str">
        <f t="shared" si="27"/>
        <v>N.A.</v>
      </c>
      <c r="AQ40" s="13" t="str">
        <f t="shared" si="27"/>
        <v>N.A.</v>
      </c>
      <c r="AR40" s="14" t="str">
        <f t="shared" si="27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8"/>
        <v>0</v>
      </c>
      <c r="M41" s="13">
        <f t="shared" si="28"/>
        <v>0</v>
      </c>
      <c r="N41" s="14">
        <f t="shared" si="29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0"/>
        <v>0</v>
      </c>
      <c r="AB41" s="13">
        <f t="shared" si="30"/>
        <v>0</v>
      </c>
      <c r="AC41" s="14">
        <f t="shared" si="31"/>
        <v>0</v>
      </c>
      <c r="AE41" s="3" t="s">
        <v>14</v>
      </c>
      <c r="AF41" s="2" t="str">
        <f t="shared" si="32"/>
        <v>N.A.</v>
      </c>
      <c r="AG41" s="2" t="str">
        <f t="shared" si="27"/>
        <v>N.A.</v>
      </c>
      <c r="AH41" s="2" t="str">
        <f t="shared" si="27"/>
        <v>N.A.</v>
      </c>
      <c r="AI41" s="2" t="str">
        <f t="shared" si="27"/>
        <v>N.A.</v>
      </c>
      <c r="AJ41" s="2" t="str">
        <f t="shared" si="27"/>
        <v>N.A.</v>
      </c>
      <c r="AK41" s="2" t="str">
        <f t="shared" si="27"/>
        <v>N.A.</v>
      </c>
      <c r="AL41" s="2" t="str">
        <f t="shared" si="27"/>
        <v>N.A.</v>
      </c>
      <c r="AM41" s="2" t="str">
        <f t="shared" si="27"/>
        <v>N.A.</v>
      </c>
      <c r="AN41" s="2" t="str">
        <f t="shared" si="27"/>
        <v>N.A.</v>
      </c>
      <c r="AO41" s="2" t="str">
        <f t="shared" si="27"/>
        <v>N.A.</v>
      </c>
      <c r="AP41" s="15" t="str">
        <f t="shared" si="27"/>
        <v>N.A.</v>
      </c>
      <c r="AQ41" s="13" t="str">
        <f t="shared" si="27"/>
        <v>N.A.</v>
      </c>
      <c r="AR41" s="14" t="str">
        <f t="shared" si="27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8"/>
        <v>0</v>
      </c>
      <c r="M42" s="13">
        <f t="shared" si="28"/>
        <v>0</v>
      </c>
      <c r="N42" s="14">
        <f t="shared" si="29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0"/>
        <v>0</v>
      </c>
      <c r="AB42" s="13">
        <f t="shared" si="30"/>
        <v>0</v>
      </c>
      <c r="AC42" s="14">
        <f t="shared" si="31"/>
        <v>0</v>
      </c>
      <c r="AE42" s="3" t="s">
        <v>15</v>
      </c>
      <c r="AF42" s="2" t="str">
        <f t="shared" si="32"/>
        <v>N.A.</v>
      </c>
      <c r="AG42" s="2" t="str">
        <f t="shared" si="27"/>
        <v>N.A.</v>
      </c>
      <c r="AH42" s="2" t="str">
        <f t="shared" si="27"/>
        <v>N.A.</v>
      </c>
      <c r="AI42" s="2" t="str">
        <f t="shared" si="27"/>
        <v>N.A.</v>
      </c>
      <c r="AJ42" s="2" t="str">
        <f t="shared" si="27"/>
        <v>N.A.</v>
      </c>
      <c r="AK42" s="2" t="str">
        <f t="shared" si="27"/>
        <v>N.A.</v>
      </c>
      <c r="AL42" s="2" t="str">
        <f t="shared" si="27"/>
        <v>N.A.</v>
      </c>
      <c r="AM42" s="2" t="str">
        <f t="shared" si="27"/>
        <v>N.A.</v>
      </c>
      <c r="AN42" s="2" t="str">
        <f t="shared" si="27"/>
        <v>N.A.</v>
      </c>
      <c r="AO42" s="2" t="str">
        <f t="shared" si="27"/>
        <v>N.A.</v>
      </c>
      <c r="AP42" s="15" t="str">
        <f t="shared" si="27"/>
        <v>N.A.</v>
      </c>
      <c r="AQ42" s="13" t="str">
        <f t="shared" si="27"/>
        <v>N.A.</v>
      </c>
      <c r="AR42" s="14" t="str">
        <f t="shared" si="27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3">B43+D43+F43+H43+J43</f>
        <v>0</v>
      </c>
      <c r="M43" s="13">
        <f t="shared" ref="M43" si="34">C43+E43+G43+I43+K43</f>
        <v>0</v>
      </c>
      <c r="N43" s="17">
        <f t="shared" ref="N43" si="35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6">Q43+S43+U43+W43+Y43</f>
        <v>0</v>
      </c>
      <c r="AB43" s="13">
        <f t="shared" ref="AB43" si="37">R43+T43+V43+X43+Z43</f>
        <v>0</v>
      </c>
      <c r="AC43" s="17">
        <f t="shared" ref="AC43" si="38">AA43+AB43</f>
        <v>0</v>
      </c>
      <c r="AE43" s="4" t="s">
        <v>16</v>
      </c>
      <c r="AF43" s="2" t="str">
        <f t="shared" si="32"/>
        <v>N.A.</v>
      </c>
      <c r="AG43" s="2" t="str">
        <f t="shared" si="27"/>
        <v>N.A.</v>
      </c>
      <c r="AH43" s="2" t="str">
        <f t="shared" si="27"/>
        <v>N.A.</v>
      </c>
      <c r="AI43" s="2" t="str">
        <f t="shared" si="27"/>
        <v>N.A.</v>
      </c>
      <c r="AJ43" s="2" t="str">
        <f t="shared" si="27"/>
        <v>N.A.</v>
      </c>
      <c r="AK43" s="2" t="str">
        <f t="shared" si="27"/>
        <v>N.A.</v>
      </c>
      <c r="AL43" s="2" t="str">
        <f t="shared" si="27"/>
        <v>N.A.</v>
      </c>
      <c r="AM43" s="2" t="str">
        <f t="shared" si="27"/>
        <v>N.A.</v>
      </c>
      <c r="AN43" s="2" t="str">
        <f t="shared" si="27"/>
        <v>N.A.</v>
      </c>
      <c r="AO43" s="2" t="str">
        <f t="shared" si="27"/>
        <v>N.A.</v>
      </c>
      <c r="AP43" s="15" t="str">
        <f t="shared" ref="AP43" si="39">IFERROR(L43/AA43, "N.A.")</f>
        <v>N.A.</v>
      </c>
      <c r="AQ43" s="13" t="str">
        <f t="shared" ref="AQ43" si="40">IFERROR(M43/AB43, "N.A.")</f>
        <v>N.A.</v>
      </c>
      <c r="AR43" s="14" t="str">
        <f t="shared" ref="AR43" si="41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156170473.99999991</v>
      </c>
      <c r="C15" s="2"/>
      <c r="D15" s="2">
        <v>102050412.99999996</v>
      </c>
      <c r="E15" s="2"/>
      <c r="F15" s="2">
        <v>68285926.99999997</v>
      </c>
      <c r="G15" s="2"/>
      <c r="H15" s="2">
        <v>249985070.00000003</v>
      </c>
      <c r="I15" s="2"/>
      <c r="J15" s="2">
        <v>0</v>
      </c>
      <c r="K15" s="2"/>
      <c r="L15" s="1">
        <f>B15+D15+F15+H15+J15</f>
        <v>576491883.99999988</v>
      </c>
      <c r="M15" s="13">
        <f>C15+E15+G15+I15+K15</f>
        <v>0</v>
      </c>
      <c r="N15" s="14">
        <f>L15+M15</f>
        <v>576491883.99999988</v>
      </c>
      <c r="P15" s="3" t="s">
        <v>12</v>
      </c>
      <c r="Q15" s="2">
        <v>36966</v>
      </c>
      <c r="R15" s="2">
        <v>0</v>
      </c>
      <c r="S15" s="2">
        <v>20103</v>
      </c>
      <c r="T15" s="2">
        <v>0</v>
      </c>
      <c r="U15" s="2">
        <v>11639</v>
      </c>
      <c r="V15" s="2">
        <v>0</v>
      </c>
      <c r="W15" s="2">
        <v>80396</v>
      </c>
      <c r="X15" s="2">
        <v>0</v>
      </c>
      <c r="Y15" s="2">
        <v>9047</v>
      </c>
      <c r="Z15" s="2">
        <v>0</v>
      </c>
      <c r="AA15" s="1">
        <f>Q15+S15+U15+W15+Y15</f>
        <v>158151</v>
      </c>
      <c r="AB15" s="13">
        <f>R15+T15+V15+X15+Z15</f>
        <v>0</v>
      </c>
      <c r="AC15" s="14">
        <f>AA15+AB15</f>
        <v>158151</v>
      </c>
      <c r="AE15" s="3" t="s">
        <v>12</v>
      </c>
      <c r="AF15" s="2">
        <f>IFERROR(B15/Q15, "N.A.")</f>
        <v>4224.7057836931208</v>
      </c>
      <c r="AG15" s="2" t="str">
        <f t="shared" ref="AG15:AR19" si="0">IFERROR(C15/R15, "N.A.")</f>
        <v>N.A.</v>
      </c>
      <c r="AH15" s="2">
        <f t="shared" si="0"/>
        <v>5076.3773068696191</v>
      </c>
      <c r="AI15" s="2" t="str">
        <f t="shared" si="0"/>
        <v>N.A.</v>
      </c>
      <c r="AJ15" s="2">
        <f t="shared" si="0"/>
        <v>5866.9926110490569</v>
      </c>
      <c r="AK15" s="2" t="str">
        <f t="shared" si="0"/>
        <v>N.A.</v>
      </c>
      <c r="AL15" s="2">
        <f t="shared" si="0"/>
        <v>3109.4217373998708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3645.1991071823754</v>
      </c>
      <c r="AQ15" s="13" t="str">
        <f t="shared" si="0"/>
        <v>N.A.</v>
      </c>
      <c r="AR15" s="14">
        <f t="shared" si="0"/>
        <v>3645.1991071823754</v>
      </c>
    </row>
    <row r="16" spans="1:44" ht="15" customHeight="1" thickBot="1" x14ac:dyDescent="0.3">
      <c r="A16" s="3" t="s">
        <v>13</v>
      </c>
      <c r="B16" s="2">
        <v>77329482.00000003</v>
      </c>
      <c r="C16" s="2">
        <v>6881839.9999999991</v>
      </c>
      <c r="D16" s="2">
        <v>1431675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78761157.00000003</v>
      </c>
      <c r="M16" s="13">
        <f t="shared" si="1"/>
        <v>6881839.9999999991</v>
      </c>
      <c r="N16" s="14">
        <f t="shared" ref="N16:N18" si="2">L16+M16</f>
        <v>85642997.00000003</v>
      </c>
      <c r="P16" s="3" t="s">
        <v>13</v>
      </c>
      <c r="Q16" s="2">
        <v>24251</v>
      </c>
      <c r="R16" s="2">
        <v>1722</v>
      </c>
      <c r="S16" s="2">
        <v>953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25204</v>
      </c>
      <c r="AB16" s="13">
        <f t="shared" si="3"/>
        <v>1722</v>
      </c>
      <c r="AC16" s="14">
        <f t="shared" ref="AC16:AC18" si="4">AA16+AB16</f>
        <v>26926</v>
      </c>
      <c r="AE16" s="3" t="s">
        <v>13</v>
      </c>
      <c r="AF16" s="2">
        <f t="shared" ref="AF16:AF19" si="5">IFERROR(B16/Q16, "N.A.")</f>
        <v>3188.7131252319505</v>
      </c>
      <c r="AG16" s="2">
        <f t="shared" si="0"/>
        <v>3996.4227642276419</v>
      </c>
      <c r="AH16" s="2">
        <f t="shared" si="0"/>
        <v>1502.2822665267577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3124.9467148071744</v>
      </c>
      <c r="AQ16" s="13">
        <f t="shared" si="0"/>
        <v>3996.4227642276419</v>
      </c>
      <c r="AR16" s="14">
        <f t="shared" si="0"/>
        <v>3180.6802718561994</v>
      </c>
    </row>
    <row r="17" spans="1:44" ht="15" customHeight="1" thickBot="1" x14ac:dyDescent="0.3">
      <c r="A17" s="3" t="s">
        <v>14</v>
      </c>
      <c r="B17" s="2">
        <v>374722373.00000012</v>
      </c>
      <c r="C17" s="2">
        <v>2169690329.0000005</v>
      </c>
      <c r="D17" s="2">
        <v>81992415.99999997</v>
      </c>
      <c r="E17" s="2">
        <v>57060595.000000007</v>
      </c>
      <c r="F17" s="2"/>
      <c r="G17" s="2">
        <v>221735364.99999994</v>
      </c>
      <c r="H17" s="2"/>
      <c r="I17" s="2">
        <v>104008748.00000003</v>
      </c>
      <c r="J17" s="2">
        <v>0</v>
      </c>
      <c r="K17" s="2"/>
      <c r="L17" s="1">
        <f t="shared" si="1"/>
        <v>456714789.00000012</v>
      </c>
      <c r="M17" s="13">
        <f t="shared" si="1"/>
        <v>2552495037.0000005</v>
      </c>
      <c r="N17" s="14">
        <f t="shared" si="2"/>
        <v>3009209826.0000005</v>
      </c>
      <c r="P17" s="3" t="s">
        <v>14</v>
      </c>
      <c r="Q17" s="2">
        <v>86350</v>
      </c>
      <c r="R17" s="2">
        <v>340195</v>
      </c>
      <c r="S17" s="2">
        <v>16585</v>
      </c>
      <c r="T17" s="2">
        <v>4630</v>
      </c>
      <c r="U17" s="2">
        <v>0</v>
      </c>
      <c r="V17" s="2">
        <v>17252</v>
      </c>
      <c r="W17" s="2">
        <v>0</v>
      </c>
      <c r="X17" s="2">
        <v>16591</v>
      </c>
      <c r="Y17" s="2">
        <v>9905</v>
      </c>
      <c r="Z17" s="2">
        <v>0</v>
      </c>
      <c r="AA17" s="1">
        <f t="shared" si="3"/>
        <v>112840</v>
      </c>
      <c r="AB17" s="13">
        <f t="shared" si="3"/>
        <v>378668</v>
      </c>
      <c r="AC17" s="14">
        <f t="shared" si="4"/>
        <v>491508</v>
      </c>
      <c r="AE17" s="3" t="s">
        <v>14</v>
      </c>
      <c r="AF17" s="2">
        <f t="shared" si="5"/>
        <v>4339.5758309206731</v>
      </c>
      <c r="AG17" s="2">
        <f t="shared" si="0"/>
        <v>6377.7842972412891</v>
      </c>
      <c r="AH17" s="2">
        <f t="shared" si="0"/>
        <v>4943.7694302080172</v>
      </c>
      <c r="AI17" s="2">
        <f t="shared" si="0"/>
        <v>12324.102591792658</v>
      </c>
      <c r="AJ17" s="2" t="str">
        <f t="shared" si="0"/>
        <v>N.A.</v>
      </c>
      <c r="AK17" s="2">
        <f t="shared" si="0"/>
        <v>12852.733885926265</v>
      </c>
      <c r="AL17" s="2" t="str">
        <f t="shared" si="0"/>
        <v>N.A.</v>
      </c>
      <c r="AM17" s="2">
        <f t="shared" si="0"/>
        <v>6268.9860767886221</v>
      </c>
      <c r="AN17" s="2">
        <f t="shared" si="0"/>
        <v>0</v>
      </c>
      <c r="AO17" s="2" t="str">
        <f t="shared" si="0"/>
        <v>N.A.</v>
      </c>
      <c r="AP17" s="15">
        <f t="shared" si="0"/>
        <v>4047.4547057780937</v>
      </c>
      <c r="AQ17" s="13">
        <f t="shared" si="0"/>
        <v>6740.7202008091535</v>
      </c>
      <c r="AR17" s="14">
        <f t="shared" si="0"/>
        <v>6122.4025366830256</v>
      </c>
    </row>
    <row r="18" spans="1:44" ht="15" customHeight="1" thickBot="1" x14ac:dyDescent="0.3">
      <c r="A18" s="3" t="s">
        <v>15</v>
      </c>
      <c r="B18" s="2">
        <v>16173809.000000006</v>
      </c>
      <c r="C18" s="2">
        <v>596400</v>
      </c>
      <c r="D18" s="2">
        <v>363995</v>
      </c>
      <c r="E18" s="2"/>
      <c r="F18" s="2"/>
      <c r="G18" s="2">
        <v>6714803.9999999991</v>
      </c>
      <c r="H18" s="2">
        <v>10106672.000000002</v>
      </c>
      <c r="I18" s="2"/>
      <c r="J18" s="2">
        <v>0</v>
      </c>
      <c r="K18" s="2"/>
      <c r="L18" s="1">
        <f t="shared" si="1"/>
        <v>26644476.000000007</v>
      </c>
      <c r="M18" s="13">
        <f t="shared" si="1"/>
        <v>7311203.9999999991</v>
      </c>
      <c r="N18" s="14">
        <f t="shared" si="2"/>
        <v>33955680.000000007</v>
      </c>
      <c r="P18" s="3" t="s">
        <v>15</v>
      </c>
      <c r="Q18" s="2">
        <v>6956</v>
      </c>
      <c r="R18" s="2">
        <v>213</v>
      </c>
      <c r="S18" s="2">
        <v>421</v>
      </c>
      <c r="T18" s="2">
        <v>0</v>
      </c>
      <c r="U18" s="2">
        <v>0</v>
      </c>
      <c r="V18" s="2">
        <v>2213</v>
      </c>
      <c r="W18" s="2">
        <v>21738</v>
      </c>
      <c r="X18" s="2">
        <v>0</v>
      </c>
      <c r="Y18" s="2">
        <v>9530</v>
      </c>
      <c r="Z18" s="2">
        <v>0</v>
      </c>
      <c r="AA18" s="1">
        <f t="shared" si="3"/>
        <v>38645</v>
      </c>
      <c r="AB18" s="13">
        <f t="shared" si="3"/>
        <v>2426</v>
      </c>
      <c r="AC18" s="17">
        <f t="shared" si="4"/>
        <v>41071</v>
      </c>
      <c r="AE18" s="3" t="s">
        <v>15</v>
      </c>
      <c r="AF18" s="2">
        <f t="shared" si="5"/>
        <v>2325.1594307073037</v>
      </c>
      <c r="AG18" s="2">
        <f t="shared" si="0"/>
        <v>2800</v>
      </c>
      <c r="AH18" s="2">
        <f t="shared" si="0"/>
        <v>864.59619952494063</v>
      </c>
      <c r="AI18" s="2" t="str">
        <f t="shared" si="0"/>
        <v>N.A.</v>
      </c>
      <c r="AJ18" s="2" t="str">
        <f t="shared" si="0"/>
        <v>N.A.</v>
      </c>
      <c r="AK18" s="2">
        <f t="shared" si="0"/>
        <v>3034.2539539087206</v>
      </c>
      <c r="AL18" s="2">
        <f t="shared" si="0"/>
        <v>464.93108841659773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689.46761547418828</v>
      </c>
      <c r="AQ18" s="13">
        <f t="shared" si="0"/>
        <v>3013.6867271228357</v>
      </c>
      <c r="AR18" s="14">
        <f t="shared" si="0"/>
        <v>826.75561831949574</v>
      </c>
    </row>
    <row r="19" spans="1:44" ht="15" customHeight="1" thickBot="1" x14ac:dyDescent="0.3">
      <c r="A19" s="4" t="s">
        <v>16</v>
      </c>
      <c r="B19" s="2">
        <v>624396138.00000048</v>
      </c>
      <c r="C19" s="2">
        <v>2177168568.9999986</v>
      </c>
      <c r="D19" s="2">
        <v>185838498.99999994</v>
      </c>
      <c r="E19" s="2">
        <v>57060595.000000007</v>
      </c>
      <c r="F19" s="2">
        <v>68285926.99999997</v>
      </c>
      <c r="G19" s="2">
        <v>228450168.99999994</v>
      </c>
      <c r="H19" s="2">
        <v>260091742.00000024</v>
      </c>
      <c r="I19" s="2">
        <v>104008748.00000003</v>
      </c>
      <c r="J19" s="2">
        <v>0</v>
      </c>
      <c r="K19" s="2"/>
      <c r="L19" s="1">
        <f t="shared" ref="L19" si="6">B19+D19+F19+H19+J19</f>
        <v>1138612306.0000007</v>
      </c>
      <c r="M19" s="13">
        <f t="shared" ref="M19" si="7">C19+E19+G19+I19+K19</f>
        <v>2566688080.9999986</v>
      </c>
      <c r="N19" s="17">
        <f t="shared" ref="N19" si="8">L19+M19</f>
        <v>3705300386.999999</v>
      </c>
      <c r="P19" s="4" t="s">
        <v>16</v>
      </c>
      <c r="Q19" s="2">
        <v>154523</v>
      </c>
      <c r="R19" s="2">
        <v>342130</v>
      </c>
      <c r="S19" s="2">
        <v>38062</v>
      </c>
      <c r="T19" s="2">
        <v>4630</v>
      </c>
      <c r="U19" s="2">
        <v>11639</v>
      </c>
      <c r="V19" s="2">
        <v>19465</v>
      </c>
      <c r="W19" s="2">
        <v>102134</v>
      </c>
      <c r="X19" s="2">
        <v>16591</v>
      </c>
      <c r="Y19" s="2">
        <v>28482</v>
      </c>
      <c r="Z19" s="2">
        <v>0</v>
      </c>
      <c r="AA19" s="1">
        <f t="shared" ref="AA19" si="9">Q19+S19+U19+W19+Y19</f>
        <v>334840</v>
      </c>
      <c r="AB19" s="13">
        <f t="shared" ref="AB19" si="10">R19+T19+V19+X19+Z19</f>
        <v>382816</v>
      </c>
      <c r="AC19" s="14">
        <f t="shared" ref="AC19" si="11">AA19+AB19</f>
        <v>717656</v>
      </c>
      <c r="AE19" s="4" t="s">
        <v>16</v>
      </c>
      <c r="AF19" s="2">
        <f t="shared" si="5"/>
        <v>4040.7974087999874</v>
      </c>
      <c r="AG19" s="2">
        <f t="shared" si="0"/>
        <v>6363.5710665536453</v>
      </c>
      <c r="AH19" s="2">
        <f t="shared" si="0"/>
        <v>4882.5205979717284</v>
      </c>
      <c r="AI19" s="2">
        <f t="shared" si="0"/>
        <v>12324.102591792658</v>
      </c>
      <c r="AJ19" s="2">
        <f t="shared" si="0"/>
        <v>5866.9926110490569</v>
      </c>
      <c r="AK19" s="2">
        <f t="shared" si="0"/>
        <v>11736.458720780885</v>
      </c>
      <c r="AL19" s="2">
        <f t="shared" si="0"/>
        <v>2546.5735406426875</v>
      </c>
      <c r="AM19" s="2">
        <f t="shared" si="0"/>
        <v>6268.9860767886221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3400.466808027717</v>
      </c>
      <c r="AQ19" s="13">
        <f t="shared" ref="AQ19" si="13">IFERROR(M19/AB19, "N.A.")</f>
        <v>6704.7565436136383</v>
      </c>
      <c r="AR19" s="14">
        <f t="shared" ref="AR19" si="14">IFERROR(N19/AC19, "N.A.")</f>
        <v>5163.0591634432085</v>
      </c>
    </row>
    <row r="20" spans="1:44" ht="15" customHeight="1" thickBot="1" x14ac:dyDescent="0.3">
      <c r="A20" s="5" t="s">
        <v>0</v>
      </c>
      <c r="B20" s="24">
        <f>B19+C19</f>
        <v>2801564706.999999</v>
      </c>
      <c r="C20" s="26"/>
      <c r="D20" s="24">
        <f>D19+E19</f>
        <v>242899093.99999994</v>
      </c>
      <c r="E20" s="26"/>
      <c r="F20" s="24">
        <f>F19+G19</f>
        <v>296736095.99999988</v>
      </c>
      <c r="G20" s="26"/>
      <c r="H20" s="24">
        <f>H19+I19</f>
        <v>364100490.00000024</v>
      </c>
      <c r="I20" s="26"/>
      <c r="J20" s="24">
        <f>J19+K19</f>
        <v>0</v>
      </c>
      <c r="K20" s="26"/>
      <c r="L20" s="24">
        <f>L19+M19</f>
        <v>3705300386.999999</v>
      </c>
      <c r="M20" s="25"/>
      <c r="N20" s="18">
        <f>B20+D20+F20+H20+J20</f>
        <v>3705300386.999999</v>
      </c>
      <c r="P20" s="5" t="s">
        <v>0</v>
      </c>
      <c r="Q20" s="24">
        <f>Q19+R19</f>
        <v>496653</v>
      </c>
      <c r="R20" s="26"/>
      <c r="S20" s="24">
        <f>S19+T19</f>
        <v>42692</v>
      </c>
      <c r="T20" s="26"/>
      <c r="U20" s="24">
        <f>U19+V19</f>
        <v>31104</v>
      </c>
      <c r="V20" s="26"/>
      <c r="W20" s="24">
        <f>W19+X19</f>
        <v>118725</v>
      </c>
      <c r="X20" s="26"/>
      <c r="Y20" s="24">
        <f>Y19+Z19</f>
        <v>28482</v>
      </c>
      <c r="Z20" s="26"/>
      <c r="AA20" s="24">
        <f>AA19+AB19</f>
        <v>717656</v>
      </c>
      <c r="AB20" s="26"/>
      <c r="AC20" s="19">
        <f>Q20+S20+U20+W20+Y20</f>
        <v>717656</v>
      </c>
      <c r="AE20" s="5" t="s">
        <v>0</v>
      </c>
      <c r="AF20" s="27">
        <f>IFERROR(B20/Q20,"N.A.")</f>
        <v>5640.8895285038025</v>
      </c>
      <c r="AG20" s="28"/>
      <c r="AH20" s="27">
        <f>IFERROR(D20/S20,"N.A.")</f>
        <v>5689.5693338330357</v>
      </c>
      <c r="AI20" s="28"/>
      <c r="AJ20" s="27">
        <f>IFERROR(F20/U20,"N.A.")</f>
        <v>9540.1265432098735</v>
      </c>
      <c r="AK20" s="28"/>
      <c r="AL20" s="27">
        <f>IFERROR(H20/W20,"N.A.")</f>
        <v>3066.75502210992</v>
      </c>
      <c r="AM20" s="28"/>
      <c r="AN20" s="27">
        <f>IFERROR(J20/Y20,"N.A.")</f>
        <v>0</v>
      </c>
      <c r="AO20" s="28"/>
      <c r="AP20" s="27">
        <f>IFERROR(L20/AA20,"N.A.")</f>
        <v>5163.0591634432085</v>
      </c>
      <c r="AQ20" s="28"/>
      <c r="AR20" s="16">
        <f>IFERROR(N20/AC20, "N.A.")</f>
        <v>5163.0591634432085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137360916.00000003</v>
      </c>
      <c r="C27" s="2"/>
      <c r="D27" s="2">
        <v>94375222.999999985</v>
      </c>
      <c r="E27" s="2"/>
      <c r="F27" s="2">
        <v>61224982.999999985</v>
      </c>
      <c r="G27" s="2"/>
      <c r="H27" s="2">
        <v>166279914.99999997</v>
      </c>
      <c r="I27" s="2"/>
      <c r="J27" s="2">
        <v>0</v>
      </c>
      <c r="K27" s="2"/>
      <c r="L27" s="1">
        <f>B27+D27+F27+H27+J27</f>
        <v>459241037</v>
      </c>
      <c r="M27" s="13">
        <f>C27+E27+G27+I27+K27</f>
        <v>0</v>
      </c>
      <c r="N27" s="14">
        <f>L27+M27</f>
        <v>459241037</v>
      </c>
      <c r="P27" s="3" t="s">
        <v>12</v>
      </c>
      <c r="Q27" s="2">
        <v>28293</v>
      </c>
      <c r="R27" s="2">
        <v>0</v>
      </c>
      <c r="S27" s="2">
        <v>17987</v>
      </c>
      <c r="T27" s="2">
        <v>0</v>
      </c>
      <c r="U27" s="2">
        <v>9822</v>
      </c>
      <c r="V27" s="2">
        <v>0</v>
      </c>
      <c r="W27" s="2">
        <v>39574</v>
      </c>
      <c r="X27" s="2">
        <v>0</v>
      </c>
      <c r="Y27" s="2">
        <v>2173</v>
      </c>
      <c r="Z27" s="2">
        <v>0</v>
      </c>
      <c r="AA27" s="1">
        <f>Q27+S27+U27+W27+Y27</f>
        <v>97849</v>
      </c>
      <c r="AB27" s="13">
        <f>R27+T27+V27+X27+Z27</f>
        <v>0</v>
      </c>
      <c r="AC27" s="14">
        <f>AA27+AB27</f>
        <v>97849</v>
      </c>
      <c r="AE27" s="3" t="s">
        <v>12</v>
      </c>
      <c r="AF27" s="2">
        <f>IFERROR(B27/Q27, "N.A.")</f>
        <v>4854.9434842540568</v>
      </c>
      <c r="AG27" s="2" t="str">
        <f t="shared" ref="AG27:AR31" si="15">IFERROR(C27/R27, "N.A.")</f>
        <v>N.A.</v>
      </c>
      <c r="AH27" s="2">
        <f t="shared" si="15"/>
        <v>5246.8573414132425</v>
      </c>
      <c r="AI27" s="2" t="str">
        <f t="shared" si="15"/>
        <v>N.A.</v>
      </c>
      <c r="AJ27" s="2">
        <f t="shared" si="15"/>
        <v>6233.4537772347776</v>
      </c>
      <c r="AK27" s="2" t="str">
        <f t="shared" si="15"/>
        <v>N.A.</v>
      </c>
      <c r="AL27" s="2">
        <f t="shared" si="15"/>
        <v>4201.746474958305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4693.3646434812827</v>
      </c>
      <c r="AQ27" s="13" t="str">
        <f t="shared" si="15"/>
        <v>N.A.</v>
      </c>
      <c r="AR27" s="14">
        <f t="shared" si="15"/>
        <v>4693.3646434812827</v>
      </c>
    </row>
    <row r="28" spans="1:44" ht="15" customHeight="1" thickBot="1" x14ac:dyDescent="0.3">
      <c r="A28" s="3" t="s">
        <v>13</v>
      </c>
      <c r="B28" s="2">
        <v>12527210.000000002</v>
      </c>
      <c r="C28" s="2">
        <v>1473180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12527210.000000002</v>
      </c>
      <c r="M28" s="13">
        <f t="shared" si="16"/>
        <v>1473180</v>
      </c>
      <c r="N28" s="14">
        <f t="shared" ref="N28:N30" si="17">L28+M28</f>
        <v>14000390.000000002</v>
      </c>
      <c r="P28" s="3" t="s">
        <v>13</v>
      </c>
      <c r="Q28" s="2">
        <v>2929</v>
      </c>
      <c r="R28" s="2">
        <v>230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2929</v>
      </c>
      <c r="AB28" s="13">
        <f t="shared" si="18"/>
        <v>230</v>
      </c>
      <c r="AC28" s="14">
        <f t="shared" ref="AC28:AC30" si="19">AA28+AB28</f>
        <v>3159</v>
      </c>
      <c r="AE28" s="3" t="s">
        <v>13</v>
      </c>
      <c r="AF28" s="2">
        <f t="shared" ref="AF28:AF31" si="20">IFERROR(B28/Q28, "N.A.")</f>
        <v>4276.9580061454426</v>
      </c>
      <c r="AG28" s="2">
        <f t="shared" si="15"/>
        <v>6405.130434782609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4276.9580061454426</v>
      </c>
      <c r="AQ28" s="13">
        <f t="shared" si="15"/>
        <v>6405.130434782609</v>
      </c>
      <c r="AR28" s="14">
        <f t="shared" si="15"/>
        <v>4431.9056663501115</v>
      </c>
    </row>
    <row r="29" spans="1:44" ht="15" customHeight="1" thickBot="1" x14ac:dyDescent="0.3">
      <c r="A29" s="3" t="s">
        <v>14</v>
      </c>
      <c r="B29" s="2">
        <v>247427218</v>
      </c>
      <c r="C29" s="2">
        <v>1419000947.9999981</v>
      </c>
      <c r="D29" s="2">
        <v>58863858.999999993</v>
      </c>
      <c r="E29" s="2">
        <v>39635009.999999993</v>
      </c>
      <c r="F29" s="2"/>
      <c r="G29" s="2">
        <v>196543820</v>
      </c>
      <c r="H29" s="2"/>
      <c r="I29" s="2">
        <v>71593690.000000015</v>
      </c>
      <c r="J29" s="2">
        <v>0</v>
      </c>
      <c r="K29" s="2"/>
      <c r="L29" s="1">
        <f t="shared" si="16"/>
        <v>306291077</v>
      </c>
      <c r="M29" s="13">
        <f t="shared" si="16"/>
        <v>1726773467.9999981</v>
      </c>
      <c r="N29" s="14">
        <f t="shared" si="17"/>
        <v>2033064544.9999981</v>
      </c>
      <c r="P29" s="3" t="s">
        <v>14</v>
      </c>
      <c r="Q29" s="2">
        <v>50384</v>
      </c>
      <c r="R29" s="2">
        <v>217218</v>
      </c>
      <c r="S29" s="2">
        <v>11431</v>
      </c>
      <c r="T29" s="2">
        <v>3529</v>
      </c>
      <c r="U29" s="2">
        <v>0</v>
      </c>
      <c r="V29" s="2">
        <v>14750</v>
      </c>
      <c r="W29" s="2">
        <v>0</v>
      </c>
      <c r="X29" s="2">
        <v>10173</v>
      </c>
      <c r="Y29" s="2">
        <v>1614</v>
      </c>
      <c r="Z29" s="2">
        <v>0</v>
      </c>
      <c r="AA29" s="1">
        <f t="shared" si="18"/>
        <v>63429</v>
      </c>
      <c r="AB29" s="13">
        <f t="shared" si="18"/>
        <v>245670</v>
      </c>
      <c r="AC29" s="14">
        <f t="shared" si="19"/>
        <v>309099</v>
      </c>
      <c r="AE29" s="3" t="s">
        <v>14</v>
      </c>
      <c r="AF29" s="2">
        <f t="shared" si="20"/>
        <v>4910.8291918069226</v>
      </c>
      <c r="AG29" s="2">
        <f t="shared" si="15"/>
        <v>6532.6121592133159</v>
      </c>
      <c r="AH29" s="2">
        <f t="shared" si="15"/>
        <v>5149.4933951535295</v>
      </c>
      <c r="AI29" s="2">
        <f t="shared" si="15"/>
        <v>11231.229810144514</v>
      </c>
      <c r="AJ29" s="2" t="str">
        <f t="shared" si="15"/>
        <v>N.A.</v>
      </c>
      <c r="AK29" s="2">
        <f t="shared" si="15"/>
        <v>13325.004745762712</v>
      </c>
      <c r="AL29" s="2" t="str">
        <f t="shared" si="15"/>
        <v>N.A.</v>
      </c>
      <c r="AM29" s="2">
        <f t="shared" si="15"/>
        <v>7037.6182050525913</v>
      </c>
      <c r="AN29" s="2">
        <f t="shared" si="15"/>
        <v>0</v>
      </c>
      <c r="AO29" s="2" t="str">
        <f t="shared" si="15"/>
        <v>N.A.</v>
      </c>
      <c r="AP29" s="15">
        <f t="shared" si="15"/>
        <v>4828.8807485535008</v>
      </c>
      <c r="AQ29" s="13">
        <f t="shared" si="15"/>
        <v>7028.833264134807</v>
      </c>
      <c r="AR29" s="14">
        <f t="shared" si="15"/>
        <v>6577.3895903901275</v>
      </c>
    </row>
    <row r="30" spans="1:44" ht="15" customHeight="1" thickBot="1" x14ac:dyDescent="0.3">
      <c r="A30" s="3" t="s">
        <v>15</v>
      </c>
      <c r="B30" s="2">
        <v>15900329</v>
      </c>
      <c r="C30" s="2">
        <v>596400</v>
      </c>
      <c r="D30" s="2">
        <v>363995</v>
      </c>
      <c r="E30" s="2"/>
      <c r="F30" s="2"/>
      <c r="G30" s="2">
        <v>4999104</v>
      </c>
      <c r="H30" s="2">
        <v>10038968.000000004</v>
      </c>
      <c r="I30" s="2"/>
      <c r="J30" s="2">
        <v>0</v>
      </c>
      <c r="K30" s="2"/>
      <c r="L30" s="1">
        <f t="shared" si="16"/>
        <v>26303292.000000004</v>
      </c>
      <c r="M30" s="13">
        <f t="shared" si="16"/>
        <v>5595504</v>
      </c>
      <c r="N30" s="14">
        <f t="shared" si="17"/>
        <v>31898796.000000004</v>
      </c>
      <c r="P30" s="3" t="s">
        <v>15</v>
      </c>
      <c r="Q30" s="2">
        <v>6744</v>
      </c>
      <c r="R30" s="2">
        <v>213</v>
      </c>
      <c r="S30" s="2">
        <v>421</v>
      </c>
      <c r="T30" s="2">
        <v>0</v>
      </c>
      <c r="U30" s="2">
        <v>0</v>
      </c>
      <c r="V30" s="2">
        <v>2080</v>
      </c>
      <c r="W30" s="2">
        <v>21317</v>
      </c>
      <c r="X30" s="2">
        <v>0</v>
      </c>
      <c r="Y30" s="2">
        <v>7387</v>
      </c>
      <c r="Z30" s="2">
        <v>0</v>
      </c>
      <c r="AA30" s="1">
        <f t="shared" si="18"/>
        <v>35869</v>
      </c>
      <c r="AB30" s="13">
        <f t="shared" si="18"/>
        <v>2293</v>
      </c>
      <c r="AC30" s="17">
        <f t="shared" si="19"/>
        <v>38162</v>
      </c>
      <c r="AE30" s="3" t="s">
        <v>15</v>
      </c>
      <c r="AF30" s="2">
        <f t="shared" si="20"/>
        <v>2357.7000296559904</v>
      </c>
      <c r="AG30" s="2">
        <f t="shared" si="15"/>
        <v>2800</v>
      </c>
      <c r="AH30" s="2">
        <f t="shared" si="15"/>
        <v>864.59619952494063</v>
      </c>
      <c r="AI30" s="2" t="str">
        <f t="shared" si="15"/>
        <v>N.A.</v>
      </c>
      <c r="AJ30" s="2" t="str">
        <f t="shared" si="15"/>
        <v>N.A.</v>
      </c>
      <c r="AK30" s="2">
        <f t="shared" si="15"/>
        <v>2403.4153846153845</v>
      </c>
      <c r="AL30" s="2">
        <f t="shared" si="15"/>
        <v>470.93718628324831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733.31545345563029</v>
      </c>
      <c r="AQ30" s="13">
        <f t="shared" si="15"/>
        <v>2440.2546881814219</v>
      </c>
      <c r="AR30" s="14">
        <f t="shared" si="15"/>
        <v>835.87851789738488</v>
      </c>
    </row>
    <row r="31" spans="1:44" ht="15" customHeight="1" thickBot="1" x14ac:dyDescent="0.3">
      <c r="A31" s="4" t="s">
        <v>16</v>
      </c>
      <c r="B31" s="2">
        <v>413215673.00000042</v>
      </c>
      <c r="C31" s="2">
        <v>1421070528</v>
      </c>
      <c r="D31" s="2">
        <v>153603077.00000003</v>
      </c>
      <c r="E31" s="2">
        <v>39635009.999999993</v>
      </c>
      <c r="F31" s="2">
        <v>61224982.999999985</v>
      </c>
      <c r="G31" s="2">
        <v>201542924.00000009</v>
      </c>
      <c r="H31" s="2">
        <v>176318883.00000009</v>
      </c>
      <c r="I31" s="2">
        <v>71593690.000000015</v>
      </c>
      <c r="J31" s="2">
        <v>0</v>
      </c>
      <c r="K31" s="2"/>
      <c r="L31" s="1">
        <f t="shared" ref="L31" si="21">B31+D31+F31+H31+J31</f>
        <v>804362616.0000006</v>
      </c>
      <c r="M31" s="13">
        <f t="shared" ref="M31" si="22">C31+E31+G31+I31+K31</f>
        <v>1733842152</v>
      </c>
      <c r="N31" s="17">
        <f t="shared" ref="N31" si="23">L31+M31</f>
        <v>2538204768.0000005</v>
      </c>
      <c r="P31" s="4" t="s">
        <v>16</v>
      </c>
      <c r="Q31" s="2">
        <v>88350</v>
      </c>
      <c r="R31" s="2">
        <v>217661</v>
      </c>
      <c r="S31" s="2">
        <v>29839</v>
      </c>
      <c r="T31" s="2">
        <v>3529</v>
      </c>
      <c r="U31" s="2">
        <v>9822</v>
      </c>
      <c r="V31" s="2">
        <v>16830</v>
      </c>
      <c r="W31" s="2">
        <v>60891</v>
      </c>
      <c r="X31" s="2">
        <v>10173</v>
      </c>
      <c r="Y31" s="2">
        <v>11174</v>
      </c>
      <c r="Z31" s="2">
        <v>0</v>
      </c>
      <c r="AA31" s="1">
        <f t="shared" ref="AA31" si="24">Q31+S31+U31+W31+Y31</f>
        <v>200076</v>
      </c>
      <c r="AB31" s="13">
        <f t="shared" ref="AB31" si="25">R31+T31+V31+X31+Z31</f>
        <v>248193</v>
      </c>
      <c r="AC31" s="14">
        <f t="shared" ref="AC31" si="26">AA31+AB31</f>
        <v>448269</v>
      </c>
      <c r="AE31" s="4" t="s">
        <v>16</v>
      </c>
      <c r="AF31" s="2">
        <f t="shared" si="20"/>
        <v>4677.0308205998917</v>
      </c>
      <c r="AG31" s="2">
        <f t="shared" si="15"/>
        <v>6528.8247687918365</v>
      </c>
      <c r="AH31" s="2">
        <f t="shared" si="15"/>
        <v>5147.7287107476805</v>
      </c>
      <c r="AI31" s="2">
        <f t="shared" si="15"/>
        <v>11231.229810144514</v>
      </c>
      <c r="AJ31" s="2">
        <f t="shared" si="15"/>
        <v>6233.4537772347776</v>
      </c>
      <c r="AK31" s="2">
        <f t="shared" si="15"/>
        <v>11975.2183006536</v>
      </c>
      <c r="AL31" s="2">
        <f t="shared" si="15"/>
        <v>2895.6476819234385</v>
      </c>
      <c r="AM31" s="2">
        <f t="shared" si="15"/>
        <v>7037.6182050525913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4020.2853715588108</v>
      </c>
      <c r="AQ31" s="13">
        <f t="shared" ref="AQ31" si="28">IFERROR(M31/AB31, "N.A.")</f>
        <v>6985.8624215832033</v>
      </c>
      <c r="AR31" s="14">
        <f t="shared" ref="AR31" si="29">IFERROR(N31/AC31, "N.A.")</f>
        <v>5662.2357736091508</v>
      </c>
    </row>
    <row r="32" spans="1:44" ht="15" customHeight="1" thickBot="1" x14ac:dyDescent="0.3">
      <c r="A32" s="5" t="s">
        <v>0</v>
      </c>
      <c r="B32" s="24">
        <f>B31+C31</f>
        <v>1834286201.0000005</v>
      </c>
      <c r="C32" s="26"/>
      <c r="D32" s="24">
        <f>D31+E31</f>
        <v>193238087.00000003</v>
      </c>
      <c r="E32" s="26"/>
      <c r="F32" s="24">
        <f>F31+G31</f>
        <v>262767907.00000006</v>
      </c>
      <c r="G32" s="26"/>
      <c r="H32" s="24">
        <f>H31+I31</f>
        <v>247912573.00000012</v>
      </c>
      <c r="I32" s="26"/>
      <c r="J32" s="24">
        <f>J31+K31</f>
        <v>0</v>
      </c>
      <c r="K32" s="26"/>
      <c r="L32" s="24">
        <f>L31+M31</f>
        <v>2538204768.0000005</v>
      </c>
      <c r="M32" s="25"/>
      <c r="N32" s="18">
        <f>B32+D32+F32+H32+J32</f>
        <v>2538204768.0000005</v>
      </c>
      <c r="P32" s="5" t="s">
        <v>0</v>
      </c>
      <c r="Q32" s="24">
        <f>Q31+R31</f>
        <v>306011</v>
      </c>
      <c r="R32" s="26"/>
      <c r="S32" s="24">
        <f>S31+T31</f>
        <v>33368</v>
      </c>
      <c r="T32" s="26"/>
      <c r="U32" s="24">
        <f>U31+V31</f>
        <v>26652</v>
      </c>
      <c r="V32" s="26"/>
      <c r="W32" s="24">
        <f>W31+X31</f>
        <v>71064</v>
      </c>
      <c r="X32" s="26"/>
      <c r="Y32" s="24">
        <f>Y31+Z31</f>
        <v>11174</v>
      </c>
      <c r="Z32" s="26"/>
      <c r="AA32" s="24">
        <f>AA31+AB31</f>
        <v>448269</v>
      </c>
      <c r="AB32" s="26"/>
      <c r="AC32" s="19">
        <f>Q32+S32+U32+W32+Y32</f>
        <v>448269</v>
      </c>
      <c r="AE32" s="5" t="s">
        <v>0</v>
      </c>
      <c r="AF32" s="27">
        <f>IFERROR(B32/Q32,"N.A.")</f>
        <v>5994.1838724751742</v>
      </c>
      <c r="AG32" s="28"/>
      <c r="AH32" s="27">
        <f>IFERROR(D32/S32,"N.A.")</f>
        <v>5791.1198453608258</v>
      </c>
      <c r="AI32" s="28"/>
      <c r="AJ32" s="27">
        <f>IFERROR(F32/U32,"N.A.")</f>
        <v>9859.2190829956508</v>
      </c>
      <c r="AK32" s="28"/>
      <c r="AL32" s="27">
        <f>IFERROR(H32/W32,"N.A.")</f>
        <v>3488.5817432173831</v>
      </c>
      <c r="AM32" s="28"/>
      <c r="AN32" s="27">
        <f>IFERROR(J32/Y32,"N.A.")</f>
        <v>0</v>
      </c>
      <c r="AO32" s="28"/>
      <c r="AP32" s="27">
        <f>IFERROR(L32/AA32,"N.A.")</f>
        <v>5662.2357736091508</v>
      </c>
      <c r="AQ32" s="28"/>
      <c r="AR32" s="16">
        <f>IFERROR(N32/AC32, "N.A.")</f>
        <v>5662.2357736091508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18809558.000000004</v>
      </c>
      <c r="C39" s="2"/>
      <c r="D39" s="2">
        <v>7675189.9999999991</v>
      </c>
      <c r="E39" s="2"/>
      <c r="F39" s="2">
        <v>7060944</v>
      </c>
      <c r="G39" s="2"/>
      <c r="H39" s="2">
        <v>83705154.999999985</v>
      </c>
      <c r="I39" s="2"/>
      <c r="J39" s="2">
        <v>0</v>
      </c>
      <c r="K39" s="2"/>
      <c r="L39" s="1">
        <f>B39+D39+F39+H39+J39</f>
        <v>117250846.99999999</v>
      </c>
      <c r="M39" s="13">
        <f>C39+E39+G39+I39+K39</f>
        <v>0</v>
      </c>
      <c r="N39" s="14">
        <f>L39+M39</f>
        <v>117250846.99999999</v>
      </c>
      <c r="P39" s="3" t="s">
        <v>12</v>
      </c>
      <c r="Q39" s="2">
        <v>8673</v>
      </c>
      <c r="R39" s="2">
        <v>0</v>
      </c>
      <c r="S39" s="2">
        <v>2116</v>
      </c>
      <c r="T39" s="2">
        <v>0</v>
      </c>
      <c r="U39" s="2">
        <v>1817</v>
      </c>
      <c r="V39" s="2">
        <v>0</v>
      </c>
      <c r="W39" s="2">
        <v>40822</v>
      </c>
      <c r="X39" s="2">
        <v>0</v>
      </c>
      <c r="Y39" s="2">
        <v>6874</v>
      </c>
      <c r="Z39" s="2">
        <v>0</v>
      </c>
      <c r="AA39" s="1">
        <f>Q39+S39+U39+W39+Y39</f>
        <v>60302</v>
      </c>
      <c r="AB39" s="13">
        <f>R39+T39+V39+X39+Z39</f>
        <v>0</v>
      </c>
      <c r="AC39" s="14">
        <f>AA39+AB39</f>
        <v>60302</v>
      </c>
      <c r="AE39" s="3" t="s">
        <v>12</v>
      </c>
      <c r="AF39" s="2">
        <f>IFERROR(B39/Q39, "N.A.")</f>
        <v>2168.7487605211581</v>
      </c>
      <c r="AG39" s="2" t="str">
        <f t="shared" ref="AG39:AR43" si="30">IFERROR(C39/R39, "N.A.")</f>
        <v>N.A.</v>
      </c>
      <c r="AH39" s="2">
        <f t="shared" si="30"/>
        <v>3627.2164461247635</v>
      </c>
      <c r="AI39" s="2" t="str">
        <f t="shared" si="30"/>
        <v>N.A.</v>
      </c>
      <c r="AJ39" s="2">
        <f t="shared" si="30"/>
        <v>3886.045129334067</v>
      </c>
      <c r="AK39" s="2" t="str">
        <f t="shared" si="30"/>
        <v>N.A.</v>
      </c>
      <c r="AL39" s="2">
        <f t="shared" si="30"/>
        <v>2050.4912792121891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1944.3940001989981</v>
      </c>
      <c r="AQ39" s="13" t="str">
        <f t="shared" si="30"/>
        <v>N.A.</v>
      </c>
      <c r="AR39" s="14">
        <f t="shared" si="30"/>
        <v>1944.3940001989981</v>
      </c>
    </row>
    <row r="40" spans="1:44" ht="15" customHeight="1" thickBot="1" x14ac:dyDescent="0.3">
      <c r="A40" s="3" t="s">
        <v>13</v>
      </c>
      <c r="B40" s="2">
        <v>64802272.000000007</v>
      </c>
      <c r="C40" s="2">
        <v>5408660.0000000009</v>
      </c>
      <c r="D40" s="2">
        <v>1431675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66233947.000000007</v>
      </c>
      <c r="M40" s="13">
        <f t="shared" si="31"/>
        <v>5408660.0000000009</v>
      </c>
      <c r="N40" s="14">
        <f t="shared" ref="N40:N42" si="32">L40+M40</f>
        <v>71642607.000000015</v>
      </c>
      <c r="P40" s="3" t="s">
        <v>13</v>
      </c>
      <c r="Q40" s="2">
        <v>21322</v>
      </c>
      <c r="R40" s="2">
        <v>1492</v>
      </c>
      <c r="S40" s="2">
        <v>953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22275</v>
      </c>
      <c r="AB40" s="13">
        <f t="shared" si="33"/>
        <v>1492</v>
      </c>
      <c r="AC40" s="14">
        <f t="shared" ref="AC40:AC42" si="34">AA40+AB40</f>
        <v>23767</v>
      </c>
      <c r="AE40" s="3" t="s">
        <v>13</v>
      </c>
      <c r="AF40" s="2">
        <f t="shared" ref="AF40:AF43" si="35">IFERROR(B40/Q40, "N.A.")</f>
        <v>3039.2210862020452</v>
      </c>
      <c r="AG40" s="2">
        <f t="shared" si="30"/>
        <v>3625.1072386058986</v>
      </c>
      <c r="AH40" s="2">
        <f t="shared" si="30"/>
        <v>1502.2822665267577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2973.465634118968</v>
      </c>
      <c r="AQ40" s="13">
        <f t="shared" si="30"/>
        <v>3625.1072386058986</v>
      </c>
      <c r="AR40" s="14">
        <f t="shared" si="30"/>
        <v>3014.3731644717473</v>
      </c>
    </row>
    <row r="41" spans="1:44" ht="15" customHeight="1" thickBot="1" x14ac:dyDescent="0.3">
      <c r="A41" s="3" t="s">
        <v>14</v>
      </c>
      <c r="B41" s="2">
        <v>127295155.00000001</v>
      </c>
      <c r="C41" s="2">
        <v>750689380.99999976</v>
      </c>
      <c r="D41" s="2">
        <v>23128556.999999993</v>
      </c>
      <c r="E41" s="2">
        <v>17425584.999999996</v>
      </c>
      <c r="F41" s="2"/>
      <c r="G41" s="2">
        <v>25191545.000000004</v>
      </c>
      <c r="H41" s="2"/>
      <c r="I41" s="2">
        <v>32415058.000000004</v>
      </c>
      <c r="J41" s="2">
        <v>0</v>
      </c>
      <c r="K41" s="2"/>
      <c r="L41" s="1">
        <f t="shared" si="31"/>
        <v>150423712</v>
      </c>
      <c r="M41" s="13">
        <f t="shared" si="31"/>
        <v>825721568.99999976</v>
      </c>
      <c r="N41" s="14">
        <f t="shared" si="32"/>
        <v>976145280.99999976</v>
      </c>
      <c r="P41" s="3" t="s">
        <v>14</v>
      </c>
      <c r="Q41" s="2">
        <v>35966</v>
      </c>
      <c r="R41" s="2">
        <v>122977</v>
      </c>
      <c r="S41" s="2">
        <v>5154</v>
      </c>
      <c r="T41" s="2">
        <v>1101</v>
      </c>
      <c r="U41" s="2">
        <v>0</v>
      </c>
      <c r="V41" s="2">
        <v>2502</v>
      </c>
      <c r="W41" s="2">
        <v>0</v>
      </c>
      <c r="X41" s="2">
        <v>6418</v>
      </c>
      <c r="Y41" s="2">
        <v>8291</v>
      </c>
      <c r="Z41" s="2">
        <v>0</v>
      </c>
      <c r="AA41" s="1">
        <f t="shared" si="33"/>
        <v>49411</v>
      </c>
      <c r="AB41" s="13">
        <f t="shared" si="33"/>
        <v>132998</v>
      </c>
      <c r="AC41" s="14">
        <f t="shared" si="34"/>
        <v>182409</v>
      </c>
      <c r="AE41" s="3" t="s">
        <v>14</v>
      </c>
      <c r="AF41" s="2">
        <f t="shared" si="35"/>
        <v>3539.319218150476</v>
      </c>
      <c r="AG41" s="2">
        <f t="shared" si="30"/>
        <v>6104.3071549964607</v>
      </c>
      <c r="AH41" s="2">
        <f t="shared" si="30"/>
        <v>4487.496507566937</v>
      </c>
      <c r="AI41" s="2">
        <f t="shared" si="30"/>
        <v>15827.052679382376</v>
      </c>
      <c r="AJ41" s="2" t="str">
        <f t="shared" si="30"/>
        <v>N.A.</v>
      </c>
      <c r="AK41" s="2">
        <f t="shared" si="30"/>
        <v>10068.563149480417</v>
      </c>
      <c r="AL41" s="2" t="str">
        <f t="shared" si="30"/>
        <v>N.A.</v>
      </c>
      <c r="AM41" s="2">
        <f t="shared" si="30"/>
        <v>5050.6478653786235</v>
      </c>
      <c r="AN41" s="2">
        <f t="shared" si="30"/>
        <v>0</v>
      </c>
      <c r="AO41" s="2" t="str">
        <f t="shared" si="30"/>
        <v>N.A.</v>
      </c>
      <c r="AP41" s="15">
        <f t="shared" si="30"/>
        <v>3044.3365242557325</v>
      </c>
      <c r="AQ41" s="13">
        <f t="shared" si="30"/>
        <v>6208.5262109204632</v>
      </c>
      <c r="AR41" s="14">
        <f t="shared" si="30"/>
        <v>5351.4096398752245</v>
      </c>
    </row>
    <row r="42" spans="1:44" ht="15" customHeight="1" thickBot="1" x14ac:dyDescent="0.3">
      <c r="A42" s="3" t="s">
        <v>15</v>
      </c>
      <c r="B42" s="2">
        <v>273480</v>
      </c>
      <c r="C42" s="2"/>
      <c r="D42" s="2"/>
      <c r="E42" s="2"/>
      <c r="F42" s="2"/>
      <c r="G42" s="2">
        <v>1715700</v>
      </c>
      <c r="H42" s="2">
        <v>67703.999999999985</v>
      </c>
      <c r="I42" s="2"/>
      <c r="J42" s="2">
        <v>0</v>
      </c>
      <c r="K42" s="2"/>
      <c r="L42" s="1">
        <f t="shared" si="31"/>
        <v>341184</v>
      </c>
      <c r="M42" s="13">
        <f t="shared" si="31"/>
        <v>1715700</v>
      </c>
      <c r="N42" s="14">
        <f t="shared" si="32"/>
        <v>2056884</v>
      </c>
      <c r="P42" s="3" t="s">
        <v>15</v>
      </c>
      <c r="Q42" s="2">
        <v>212</v>
      </c>
      <c r="R42" s="2">
        <v>0</v>
      </c>
      <c r="S42" s="2">
        <v>0</v>
      </c>
      <c r="T42" s="2">
        <v>0</v>
      </c>
      <c r="U42" s="2">
        <v>0</v>
      </c>
      <c r="V42" s="2">
        <v>133</v>
      </c>
      <c r="W42" s="2">
        <v>421</v>
      </c>
      <c r="X42" s="2">
        <v>0</v>
      </c>
      <c r="Y42" s="2">
        <v>2143</v>
      </c>
      <c r="Z42" s="2">
        <v>0</v>
      </c>
      <c r="AA42" s="1">
        <f t="shared" si="33"/>
        <v>2776</v>
      </c>
      <c r="AB42" s="13">
        <f t="shared" si="33"/>
        <v>133</v>
      </c>
      <c r="AC42" s="14">
        <f t="shared" si="34"/>
        <v>2909</v>
      </c>
      <c r="AE42" s="3" t="s">
        <v>15</v>
      </c>
      <c r="AF42" s="2">
        <f t="shared" si="35"/>
        <v>1290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12900</v>
      </c>
      <c r="AL42" s="2">
        <f t="shared" si="30"/>
        <v>160.81710213776719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122.90489913544668</v>
      </c>
      <c r="AQ42" s="13">
        <f t="shared" si="30"/>
        <v>12900</v>
      </c>
      <c r="AR42" s="14">
        <f t="shared" si="30"/>
        <v>707.07597112409758</v>
      </c>
    </row>
    <row r="43" spans="1:44" ht="15" customHeight="1" thickBot="1" x14ac:dyDescent="0.3">
      <c r="A43" s="4" t="s">
        <v>16</v>
      </c>
      <c r="B43" s="2">
        <v>211180464.99999997</v>
      </c>
      <c r="C43" s="2">
        <v>756098041.0000006</v>
      </c>
      <c r="D43" s="2">
        <v>32235421.999999996</v>
      </c>
      <c r="E43" s="2">
        <v>17425584.999999996</v>
      </c>
      <c r="F43" s="2">
        <v>7060944</v>
      </c>
      <c r="G43" s="2">
        <v>26907245.000000004</v>
      </c>
      <c r="H43" s="2">
        <v>83772859</v>
      </c>
      <c r="I43" s="2">
        <v>32415058.000000004</v>
      </c>
      <c r="J43" s="2">
        <v>0</v>
      </c>
      <c r="K43" s="2"/>
      <c r="L43" s="1">
        <f t="shared" ref="L43" si="36">B43+D43+F43+H43+J43</f>
        <v>334249690</v>
      </c>
      <c r="M43" s="13">
        <f t="shared" ref="M43" si="37">C43+E43+G43+I43+K43</f>
        <v>832845929.0000006</v>
      </c>
      <c r="N43" s="17">
        <f t="shared" ref="N43" si="38">L43+M43</f>
        <v>1167095619.0000005</v>
      </c>
      <c r="P43" s="4" t="s">
        <v>16</v>
      </c>
      <c r="Q43" s="2">
        <v>66173</v>
      </c>
      <c r="R43" s="2">
        <v>124469</v>
      </c>
      <c r="S43" s="2">
        <v>8223</v>
      </c>
      <c r="T43" s="2">
        <v>1101</v>
      </c>
      <c r="U43" s="2">
        <v>1817</v>
      </c>
      <c r="V43" s="2">
        <v>2635</v>
      </c>
      <c r="W43" s="2">
        <v>41243</v>
      </c>
      <c r="X43" s="2">
        <v>6418</v>
      </c>
      <c r="Y43" s="2">
        <v>17308</v>
      </c>
      <c r="Z43" s="2">
        <v>0</v>
      </c>
      <c r="AA43" s="1">
        <f t="shared" ref="AA43" si="39">Q43+S43+U43+W43+Y43</f>
        <v>134764</v>
      </c>
      <c r="AB43" s="13">
        <f t="shared" ref="AB43" si="40">R43+T43+V43+X43+Z43</f>
        <v>134623</v>
      </c>
      <c r="AC43" s="17">
        <f t="shared" ref="AC43" si="41">AA43+AB43</f>
        <v>269387</v>
      </c>
      <c r="AE43" s="4" t="s">
        <v>16</v>
      </c>
      <c r="AF43" s="2">
        <f t="shared" si="35"/>
        <v>3191.3388391035614</v>
      </c>
      <c r="AG43" s="2">
        <f t="shared" si="30"/>
        <v>6074.5891828487465</v>
      </c>
      <c r="AH43" s="2">
        <f t="shared" si="30"/>
        <v>3920.1534719688675</v>
      </c>
      <c r="AI43" s="2">
        <f t="shared" si="30"/>
        <v>15827.052679382376</v>
      </c>
      <c r="AJ43" s="2">
        <f t="shared" si="30"/>
        <v>3886.045129334067</v>
      </c>
      <c r="AK43" s="2">
        <f t="shared" si="30"/>
        <v>10211.478178368123</v>
      </c>
      <c r="AL43" s="2">
        <f t="shared" si="30"/>
        <v>2031.2018766821036</v>
      </c>
      <c r="AM43" s="2">
        <f t="shared" si="30"/>
        <v>5050.6478653786235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2480.259490665163</v>
      </c>
      <c r="AQ43" s="13">
        <f t="shared" ref="AQ43" si="43">IFERROR(M43/AB43, "N.A.")</f>
        <v>6186.505493117822</v>
      </c>
      <c r="AR43" s="14">
        <f t="shared" ref="AR43" si="44">IFERROR(N43/AC43, "N.A.")</f>
        <v>4332.4125477472944</v>
      </c>
    </row>
    <row r="44" spans="1:44" ht="15" customHeight="1" thickBot="1" x14ac:dyDescent="0.3">
      <c r="A44" s="5" t="s">
        <v>0</v>
      </c>
      <c r="B44" s="24">
        <f>B43+C43</f>
        <v>967278506.0000006</v>
      </c>
      <c r="C44" s="26"/>
      <c r="D44" s="24">
        <f>D43+E43</f>
        <v>49661006.999999993</v>
      </c>
      <c r="E44" s="26"/>
      <c r="F44" s="24">
        <f>F43+G43</f>
        <v>33968189</v>
      </c>
      <c r="G44" s="26"/>
      <c r="H44" s="24">
        <f>H43+I43</f>
        <v>116187917</v>
      </c>
      <c r="I44" s="26"/>
      <c r="J44" s="24">
        <f>J43+K43</f>
        <v>0</v>
      </c>
      <c r="K44" s="26"/>
      <c r="L44" s="24">
        <f>L43+M43</f>
        <v>1167095619.0000005</v>
      </c>
      <c r="M44" s="25"/>
      <c r="N44" s="18">
        <f>B44+D44+F44+H44+J44</f>
        <v>1167095619.0000005</v>
      </c>
      <c r="P44" s="5" t="s">
        <v>0</v>
      </c>
      <c r="Q44" s="24">
        <f>Q43+R43</f>
        <v>190642</v>
      </c>
      <c r="R44" s="26"/>
      <c r="S44" s="24">
        <f>S43+T43</f>
        <v>9324</v>
      </c>
      <c r="T44" s="26"/>
      <c r="U44" s="24">
        <f>U43+V43</f>
        <v>4452</v>
      </c>
      <c r="V44" s="26"/>
      <c r="W44" s="24">
        <f>W43+X43</f>
        <v>47661</v>
      </c>
      <c r="X44" s="26"/>
      <c r="Y44" s="24">
        <f>Y43+Z43</f>
        <v>17308</v>
      </c>
      <c r="Z44" s="26"/>
      <c r="AA44" s="24">
        <f>AA43+AB43</f>
        <v>269387</v>
      </c>
      <c r="AB44" s="25"/>
      <c r="AC44" s="18">
        <f>Q44+S44+U44+W44+Y44</f>
        <v>269387</v>
      </c>
      <c r="AE44" s="5" t="s">
        <v>0</v>
      </c>
      <c r="AF44" s="27">
        <f>IFERROR(B44/Q44,"N.A.")</f>
        <v>5073.7954175889918</v>
      </c>
      <c r="AG44" s="28"/>
      <c r="AH44" s="27">
        <f>IFERROR(D44/S44,"N.A.")</f>
        <v>5326.1483268983256</v>
      </c>
      <c r="AI44" s="28"/>
      <c r="AJ44" s="27">
        <f>IFERROR(F44/U44,"N.A.")</f>
        <v>7629.871743036837</v>
      </c>
      <c r="AK44" s="28"/>
      <c r="AL44" s="27">
        <f>IFERROR(H44/W44,"N.A.")</f>
        <v>2437.7985564717483</v>
      </c>
      <c r="AM44" s="28"/>
      <c r="AN44" s="27">
        <f>IFERROR(J44/Y44,"N.A.")</f>
        <v>0</v>
      </c>
      <c r="AO44" s="28"/>
      <c r="AP44" s="27">
        <f>IFERROR(L44/AA44,"N.A.")</f>
        <v>4332.4125477472944</v>
      </c>
      <c r="AQ44" s="28"/>
      <c r="AR44" s="16">
        <f>IFERROR(N44/AC44, "N.A.")</f>
        <v>4332.4125477472944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5848429.9999999991</v>
      </c>
      <c r="C15" s="2"/>
      <c r="D15" s="2">
        <v>6736268</v>
      </c>
      <c r="E15" s="2"/>
      <c r="F15" s="2">
        <v>2484540</v>
      </c>
      <c r="G15" s="2"/>
      <c r="H15" s="2">
        <v>5173054.9999999991</v>
      </c>
      <c r="I15" s="2"/>
      <c r="J15" s="2">
        <v>0</v>
      </c>
      <c r="K15" s="2"/>
      <c r="L15" s="1">
        <f>B15+D15+F15+H15+J15</f>
        <v>20242293</v>
      </c>
      <c r="M15" s="13">
        <f>C15+E15+G15+I15+K15</f>
        <v>0</v>
      </c>
      <c r="N15" s="14">
        <f>L15+M15</f>
        <v>20242293</v>
      </c>
      <c r="P15" s="3" t="s">
        <v>12</v>
      </c>
      <c r="Q15" s="2">
        <v>1791</v>
      </c>
      <c r="R15" s="2">
        <v>0</v>
      </c>
      <c r="S15" s="2">
        <v>715</v>
      </c>
      <c r="T15" s="2">
        <v>0</v>
      </c>
      <c r="U15" s="2">
        <v>653</v>
      </c>
      <c r="V15" s="2">
        <v>0</v>
      </c>
      <c r="W15" s="2">
        <v>4671</v>
      </c>
      <c r="X15" s="2">
        <v>0</v>
      </c>
      <c r="Y15" s="2">
        <v>1121</v>
      </c>
      <c r="Z15" s="2">
        <v>0</v>
      </c>
      <c r="AA15" s="1">
        <f>Q15+S15+U15+W15+Y15</f>
        <v>8951</v>
      </c>
      <c r="AB15" s="13">
        <f>R15+T15+V15+X15+Z15</f>
        <v>0</v>
      </c>
      <c r="AC15" s="14">
        <f>AA15+AB15</f>
        <v>8951</v>
      </c>
      <c r="AE15" s="3" t="s">
        <v>12</v>
      </c>
      <c r="AF15" s="2">
        <f>IFERROR(B15/Q15, "N.A.")</f>
        <v>3265.4550530429924</v>
      </c>
      <c r="AG15" s="2" t="str">
        <f t="shared" ref="AG15:AR19" si="0">IFERROR(C15/R15, "N.A.")</f>
        <v>N.A.</v>
      </c>
      <c r="AH15" s="2">
        <f t="shared" si="0"/>
        <v>9421.3538461538465</v>
      </c>
      <c r="AI15" s="2" t="str">
        <f t="shared" si="0"/>
        <v>N.A.</v>
      </c>
      <c r="AJ15" s="2">
        <f t="shared" si="0"/>
        <v>3804.8085758039815</v>
      </c>
      <c r="AK15" s="2" t="str">
        <f t="shared" si="0"/>
        <v>N.A.</v>
      </c>
      <c r="AL15" s="2">
        <f t="shared" si="0"/>
        <v>1107.4834082637549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2261.45603843146</v>
      </c>
      <c r="AQ15" s="13" t="str">
        <f t="shared" si="0"/>
        <v>N.A.</v>
      </c>
      <c r="AR15" s="14">
        <f t="shared" si="0"/>
        <v>2261.45603843146</v>
      </c>
    </row>
    <row r="16" spans="1:44" ht="15" customHeight="1" thickBot="1" x14ac:dyDescent="0.3">
      <c r="A16" s="3" t="s">
        <v>13</v>
      </c>
      <c r="B16" s="2">
        <v>1026616.0000000002</v>
      </c>
      <c r="C16" s="2"/>
      <c r="D16" s="2">
        <v>912235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1938851.0000000002</v>
      </c>
      <c r="M16" s="13">
        <f t="shared" si="1"/>
        <v>0</v>
      </c>
      <c r="N16" s="14">
        <f t="shared" ref="N16:N18" si="2">L16+M16</f>
        <v>1938851.0000000002</v>
      </c>
      <c r="P16" s="3" t="s">
        <v>13</v>
      </c>
      <c r="Q16" s="2">
        <v>725</v>
      </c>
      <c r="R16" s="2">
        <v>0</v>
      </c>
      <c r="S16" s="2">
        <v>651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1376</v>
      </c>
      <c r="AB16" s="13">
        <f t="shared" si="3"/>
        <v>0</v>
      </c>
      <c r="AC16" s="14">
        <f t="shared" ref="AC16:AC18" si="4">AA16+AB16</f>
        <v>1376</v>
      </c>
      <c r="AE16" s="3" t="s">
        <v>13</v>
      </c>
      <c r="AF16" s="2">
        <f t="shared" ref="AF16:AF19" si="5">IFERROR(B16/Q16, "N.A.")</f>
        <v>1416.0220689655175</v>
      </c>
      <c r="AG16" s="2" t="str">
        <f t="shared" si="0"/>
        <v>N.A.</v>
      </c>
      <c r="AH16" s="2">
        <f t="shared" si="0"/>
        <v>1401.2826420890938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1409.0486918604654</v>
      </c>
      <c r="AQ16" s="13" t="str">
        <f t="shared" si="0"/>
        <v>N.A.</v>
      </c>
      <c r="AR16" s="14">
        <f t="shared" si="0"/>
        <v>1409.0486918604654</v>
      </c>
    </row>
    <row r="17" spans="1:44" ht="15" customHeight="1" thickBot="1" x14ac:dyDescent="0.3">
      <c r="A17" s="3" t="s">
        <v>14</v>
      </c>
      <c r="B17" s="2">
        <v>15060339.999999998</v>
      </c>
      <c r="C17" s="2">
        <v>49965622.000000007</v>
      </c>
      <c r="D17" s="2">
        <v>225708</v>
      </c>
      <c r="E17" s="2">
        <v>284400</v>
      </c>
      <c r="F17" s="2"/>
      <c r="G17" s="2">
        <v>1324400</v>
      </c>
      <c r="H17" s="2"/>
      <c r="I17" s="2">
        <v>4823190.0000000009</v>
      </c>
      <c r="J17" s="2">
        <v>0</v>
      </c>
      <c r="K17" s="2"/>
      <c r="L17" s="1">
        <f t="shared" si="1"/>
        <v>15286047.999999998</v>
      </c>
      <c r="M17" s="13">
        <f t="shared" si="1"/>
        <v>56397612.000000007</v>
      </c>
      <c r="N17" s="14">
        <f t="shared" si="2"/>
        <v>71683660</v>
      </c>
      <c r="P17" s="3" t="s">
        <v>14</v>
      </c>
      <c r="Q17" s="2">
        <v>3980</v>
      </c>
      <c r="R17" s="2">
        <v>7879</v>
      </c>
      <c r="S17" s="2">
        <v>84</v>
      </c>
      <c r="T17" s="2">
        <v>79</v>
      </c>
      <c r="U17" s="2">
        <v>0</v>
      </c>
      <c r="V17" s="2">
        <v>154</v>
      </c>
      <c r="W17" s="2">
        <v>0</v>
      </c>
      <c r="X17" s="2">
        <v>1116</v>
      </c>
      <c r="Y17" s="2">
        <v>497</v>
      </c>
      <c r="Z17" s="2">
        <v>0</v>
      </c>
      <c r="AA17" s="1">
        <f t="shared" si="3"/>
        <v>4561</v>
      </c>
      <c r="AB17" s="13">
        <f t="shared" si="3"/>
        <v>9228</v>
      </c>
      <c r="AC17" s="14">
        <f t="shared" si="4"/>
        <v>13789</v>
      </c>
      <c r="AE17" s="3" t="s">
        <v>14</v>
      </c>
      <c r="AF17" s="2">
        <f t="shared" si="5"/>
        <v>3784.0050251256275</v>
      </c>
      <c r="AG17" s="2">
        <f t="shared" si="0"/>
        <v>6341.6197486990741</v>
      </c>
      <c r="AH17" s="2">
        <f t="shared" si="0"/>
        <v>2687</v>
      </c>
      <c r="AI17" s="2">
        <f t="shared" si="0"/>
        <v>3600</v>
      </c>
      <c r="AJ17" s="2" t="str">
        <f t="shared" si="0"/>
        <v>N.A.</v>
      </c>
      <c r="AK17" s="2">
        <f t="shared" si="0"/>
        <v>8600</v>
      </c>
      <c r="AL17" s="2" t="str">
        <f t="shared" si="0"/>
        <v>N.A.</v>
      </c>
      <c r="AM17" s="2">
        <f t="shared" si="0"/>
        <v>4321.854838709678</v>
      </c>
      <c r="AN17" s="2">
        <f t="shared" si="0"/>
        <v>0</v>
      </c>
      <c r="AO17" s="2" t="str">
        <f t="shared" si="0"/>
        <v>N.A.</v>
      </c>
      <c r="AP17" s="15">
        <f t="shared" si="0"/>
        <v>3351.4685376014027</v>
      </c>
      <c r="AQ17" s="13">
        <f t="shared" si="0"/>
        <v>6111.5747724317307</v>
      </c>
      <c r="AR17" s="14">
        <f t="shared" si="0"/>
        <v>5198.6119370512724</v>
      </c>
    </row>
    <row r="18" spans="1:44" ht="15" customHeight="1" thickBot="1" x14ac:dyDescent="0.3">
      <c r="A18" s="3" t="s">
        <v>15</v>
      </c>
      <c r="B18" s="2">
        <v>1083596</v>
      </c>
      <c r="C18" s="2"/>
      <c r="D18" s="2">
        <v>67940</v>
      </c>
      <c r="E18" s="2"/>
      <c r="F18" s="2"/>
      <c r="G18" s="2">
        <v>0</v>
      </c>
      <c r="H18" s="2">
        <v>3301940</v>
      </c>
      <c r="I18" s="2"/>
      <c r="J18" s="2">
        <v>0</v>
      </c>
      <c r="K18" s="2"/>
      <c r="L18" s="1">
        <f t="shared" si="1"/>
        <v>4453476</v>
      </c>
      <c r="M18" s="13">
        <f t="shared" si="1"/>
        <v>0</v>
      </c>
      <c r="N18" s="14">
        <f t="shared" si="2"/>
        <v>4453476</v>
      </c>
      <c r="P18" s="3" t="s">
        <v>15</v>
      </c>
      <c r="Q18" s="2">
        <v>396</v>
      </c>
      <c r="R18" s="2">
        <v>0</v>
      </c>
      <c r="S18" s="2">
        <v>79</v>
      </c>
      <c r="T18" s="2">
        <v>0</v>
      </c>
      <c r="U18" s="2">
        <v>0</v>
      </c>
      <c r="V18" s="2">
        <v>163</v>
      </c>
      <c r="W18" s="2">
        <v>10508</v>
      </c>
      <c r="X18" s="2">
        <v>0</v>
      </c>
      <c r="Y18" s="2">
        <v>4362</v>
      </c>
      <c r="Z18" s="2">
        <v>0</v>
      </c>
      <c r="AA18" s="1">
        <f t="shared" si="3"/>
        <v>15345</v>
      </c>
      <c r="AB18" s="13">
        <f t="shared" si="3"/>
        <v>163</v>
      </c>
      <c r="AC18" s="17">
        <f t="shared" si="4"/>
        <v>15508</v>
      </c>
      <c r="AE18" s="3" t="s">
        <v>15</v>
      </c>
      <c r="AF18" s="2">
        <f t="shared" si="5"/>
        <v>2736.3535353535353</v>
      </c>
      <c r="AG18" s="2" t="str">
        <f t="shared" si="0"/>
        <v>N.A.</v>
      </c>
      <c r="AH18" s="2">
        <f t="shared" si="0"/>
        <v>860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314.23106204796346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290.2232649071359</v>
      </c>
      <c r="AQ18" s="13">
        <f t="shared" si="0"/>
        <v>0</v>
      </c>
      <c r="AR18" s="14">
        <f t="shared" si="0"/>
        <v>287.17281403146762</v>
      </c>
    </row>
    <row r="19" spans="1:44" ht="15" customHeight="1" thickBot="1" x14ac:dyDescent="0.3">
      <c r="A19" s="4" t="s">
        <v>16</v>
      </c>
      <c r="B19" s="2">
        <v>23018982</v>
      </c>
      <c r="C19" s="2">
        <v>49965622.000000007</v>
      </c>
      <c r="D19" s="2">
        <v>7942151</v>
      </c>
      <c r="E19" s="2">
        <v>284400</v>
      </c>
      <c r="F19" s="2">
        <v>2484540</v>
      </c>
      <c r="G19" s="2">
        <v>1324400</v>
      </c>
      <c r="H19" s="2">
        <v>8474994.9999999981</v>
      </c>
      <c r="I19" s="2">
        <v>4823190.0000000009</v>
      </c>
      <c r="J19" s="2">
        <v>0</v>
      </c>
      <c r="K19" s="2"/>
      <c r="L19" s="1">
        <f t="shared" ref="L19" si="6">B19+D19+F19+H19+J19</f>
        <v>41920668</v>
      </c>
      <c r="M19" s="13">
        <f t="shared" ref="M19" si="7">C19+E19+G19+I19+K19</f>
        <v>56397612.000000007</v>
      </c>
      <c r="N19" s="17">
        <f t="shared" ref="N19" si="8">L19+M19</f>
        <v>98318280</v>
      </c>
      <c r="P19" s="4" t="s">
        <v>16</v>
      </c>
      <c r="Q19" s="2">
        <v>6892</v>
      </c>
      <c r="R19" s="2">
        <v>7879</v>
      </c>
      <c r="S19" s="2">
        <v>1529</v>
      </c>
      <c r="T19" s="2">
        <v>79</v>
      </c>
      <c r="U19" s="2">
        <v>653</v>
      </c>
      <c r="V19" s="2">
        <v>317</v>
      </c>
      <c r="W19" s="2">
        <v>15179</v>
      </c>
      <c r="X19" s="2">
        <v>1116</v>
      </c>
      <c r="Y19" s="2">
        <v>5980</v>
      </c>
      <c r="Z19" s="2">
        <v>0</v>
      </c>
      <c r="AA19" s="1">
        <f t="shared" ref="AA19" si="9">Q19+S19+U19+W19+Y19</f>
        <v>30233</v>
      </c>
      <c r="AB19" s="13">
        <f t="shared" ref="AB19" si="10">R19+T19+V19+X19+Z19</f>
        <v>9391</v>
      </c>
      <c r="AC19" s="14">
        <f t="shared" ref="AC19" si="11">AA19+AB19</f>
        <v>39624</v>
      </c>
      <c r="AE19" s="4" t="s">
        <v>16</v>
      </c>
      <c r="AF19" s="2">
        <f t="shared" si="5"/>
        <v>3339.9567614625653</v>
      </c>
      <c r="AG19" s="2">
        <f t="shared" si="0"/>
        <v>6341.6197486990741</v>
      </c>
      <c r="AH19" s="2">
        <f t="shared" si="0"/>
        <v>5194.3433616742968</v>
      </c>
      <c r="AI19" s="2">
        <f t="shared" si="0"/>
        <v>3600</v>
      </c>
      <c r="AJ19" s="2">
        <f t="shared" si="0"/>
        <v>3804.8085758039815</v>
      </c>
      <c r="AK19" s="2">
        <f t="shared" si="0"/>
        <v>4177.9179810725554</v>
      </c>
      <c r="AL19" s="2">
        <f t="shared" si="0"/>
        <v>558.33684695961517</v>
      </c>
      <c r="AM19" s="2">
        <f t="shared" si="0"/>
        <v>4321.854838709678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1386.5864452750307</v>
      </c>
      <c r="AQ19" s="13">
        <f t="shared" ref="AQ19" si="13">IFERROR(M19/AB19, "N.A.")</f>
        <v>6005.4959003301037</v>
      </c>
      <c r="AR19" s="14">
        <f t="shared" ref="AR19" si="14">IFERROR(N19/AC19, "N.A.")</f>
        <v>2481.2810417928526</v>
      </c>
    </row>
    <row r="20" spans="1:44" ht="15" customHeight="1" thickBot="1" x14ac:dyDescent="0.3">
      <c r="A20" s="5" t="s">
        <v>0</v>
      </c>
      <c r="B20" s="24">
        <f>B19+C19</f>
        <v>72984604</v>
      </c>
      <c r="C20" s="26"/>
      <c r="D20" s="24">
        <f>D19+E19</f>
        <v>8226551</v>
      </c>
      <c r="E20" s="26"/>
      <c r="F20" s="24">
        <f>F19+G19</f>
        <v>3808940</v>
      </c>
      <c r="G20" s="26"/>
      <c r="H20" s="24">
        <f>H19+I19</f>
        <v>13298185</v>
      </c>
      <c r="I20" s="26"/>
      <c r="J20" s="24">
        <f>J19+K19</f>
        <v>0</v>
      </c>
      <c r="K20" s="26"/>
      <c r="L20" s="24">
        <f>L19+M19</f>
        <v>98318280</v>
      </c>
      <c r="M20" s="25"/>
      <c r="N20" s="18">
        <f>B20+D20+F20+H20+J20</f>
        <v>98318280</v>
      </c>
      <c r="P20" s="5" t="s">
        <v>0</v>
      </c>
      <c r="Q20" s="24">
        <f>Q19+R19</f>
        <v>14771</v>
      </c>
      <c r="R20" s="26"/>
      <c r="S20" s="24">
        <f>S19+T19</f>
        <v>1608</v>
      </c>
      <c r="T20" s="26"/>
      <c r="U20" s="24">
        <f>U19+V19</f>
        <v>970</v>
      </c>
      <c r="V20" s="26"/>
      <c r="W20" s="24">
        <f>W19+X19</f>
        <v>16295</v>
      </c>
      <c r="X20" s="26"/>
      <c r="Y20" s="24">
        <f>Y19+Z19</f>
        <v>5980</v>
      </c>
      <c r="Z20" s="26"/>
      <c r="AA20" s="24">
        <f>AA19+AB19</f>
        <v>39624</v>
      </c>
      <c r="AB20" s="26"/>
      <c r="AC20" s="19">
        <f>Q20+S20+U20+W20+Y20</f>
        <v>39624</v>
      </c>
      <c r="AE20" s="5" t="s">
        <v>0</v>
      </c>
      <c r="AF20" s="27">
        <f>IFERROR(B20/Q20,"N.A.")</f>
        <v>4941.0739963441883</v>
      </c>
      <c r="AG20" s="28"/>
      <c r="AH20" s="27">
        <f>IFERROR(D20/S20,"N.A.")</f>
        <v>5116.0143034825869</v>
      </c>
      <c r="AI20" s="28"/>
      <c r="AJ20" s="27">
        <f>IFERROR(F20/U20,"N.A.")</f>
        <v>3926.7422680412369</v>
      </c>
      <c r="AK20" s="28"/>
      <c r="AL20" s="27">
        <f>IFERROR(H20/W20,"N.A.")</f>
        <v>816.08990487879714</v>
      </c>
      <c r="AM20" s="28"/>
      <c r="AN20" s="27">
        <f>IFERROR(J20/Y20,"N.A.")</f>
        <v>0</v>
      </c>
      <c r="AO20" s="28"/>
      <c r="AP20" s="27">
        <f>IFERROR(L20/AA20,"N.A.")</f>
        <v>2481.2810417928526</v>
      </c>
      <c r="AQ20" s="28"/>
      <c r="AR20" s="16">
        <f>IFERROR(N20/AC20, "N.A.")</f>
        <v>2481.2810417928526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5491530</v>
      </c>
      <c r="C27" s="2"/>
      <c r="D27" s="2">
        <v>6736268</v>
      </c>
      <c r="E27" s="2"/>
      <c r="F27" s="2">
        <v>2484540</v>
      </c>
      <c r="G27" s="2"/>
      <c r="H27" s="2">
        <v>1327630</v>
      </c>
      <c r="I27" s="2"/>
      <c r="J27" s="2">
        <v>0</v>
      </c>
      <c r="K27" s="2"/>
      <c r="L27" s="1">
        <f>B27+D27+F27+H27+J27</f>
        <v>16039968</v>
      </c>
      <c r="M27" s="13">
        <f>C27+E27+G27+I27+K27</f>
        <v>0</v>
      </c>
      <c r="N27" s="14">
        <f>L27+M27</f>
        <v>16039968</v>
      </c>
      <c r="P27" s="3" t="s">
        <v>12</v>
      </c>
      <c r="Q27" s="2">
        <v>1625</v>
      </c>
      <c r="R27" s="2">
        <v>0</v>
      </c>
      <c r="S27" s="2">
        <v>715</v>
      </c>
      <c r="T27" s="2">
        <v>0</v>
      </c>
      <c r="U27" s="2">
        <v>487</v>
      </c>
      <c r="V27" s="2">
        <v>0</v>
      </c>
      <c r="W27" s="2">
        <v>1450</v>
      </c>
      <c r="X27" s="2">
        <v>0</v>
      </c>
      <c r="Y27" s="2">
        <v>488</v>
      </c>
      <c r="Z27" s="2">
        <v>0</v>
      </c>
      <c r="AA27" s="1">
        <f>Q27+S27+U27+W27+Y27</f>
        <v>4765</v>
      </c>
      <c r="AB27" s="13">
        <f>R27+T27+V27+X27+Z27</f>
        <v>0</v>
      </c>
      <c r="AC27" s="14">
        <f>AA27+AB27</f>
        <v>4765</v>
      </c>
      <c r="AE27" s="3" t="s">
        <v>12</v>
      </c>
      <c r="AF27" s="2">
        <f>IFERROR(B27/Q27, "N.A.")</f>
        <v>3379.4030769230767</v>
      </c>
      <c r="AG27" s="2" t="str">
        <f t="shared" ref="AG27:AR31" si="15">IFERROR(C27/R27, "N.A.")</f>
        <v>N.A.</v>
      </c>
      <c r="AH27" s="2">
        <f t="shared" si="15"/>
        <v>9421.3538461538465</v>
      </c>
      <c r="AI27" s="2" t="str">
        <f t="shared" si="15"/>
        <v>N.A.</v>
      </c>
      <c r="AJ27" s="2">
        <f t="shared" si="15"/>
        <v>5101.7248459958928</v>
      </c>
      <c r="AK27" s="2" t="str">
        <f t="shared" si="15"/>
        <v>N.A.</v>
      </c>
      <c r="AL27" s="2">
        <f t="shared" si="15"/>
        <v>915.60689655172416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3366.2052465897168</v>
      </c>
      <c r="AQ27" s="13" t="str">
        <f t="shared" si="15"/>
        <v>N.A.</v>
      </c>
      <c r="AR27" s="14">
        <f t="shared" si="15"/>
        <v>3366.2052465897168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11895910</v>
      </c>
      <c r="C29" s="2">
        <v>27792470.000000004</v>
      </c>
      <c r="D29" s="2"/>
      <c r="E29" s="2"/>
      <c r="F29" s="2"/>
      <c r="G29" s="2">
        <v>1324400</v>
      </c>
      <c r="H29" s="2"/>
      <c r="I29" s="2">
        <v>1704800</v>
      </c>
      <c r="J29" s="2">
        <v>0</v>
      </c>
      <c r="K29" s="2"/>
      <c r="L29" s="1">
        <f t="shared" si="16"/>
        <v>11895910</v>
      </c>
      <c r="M29" s="13">
        <f t="shared" si="16"/>
        <v>30821670.000000004</v>
      </c>
      <c r="N29" s="14">
        <f t="shared" si="17"/>
        <v>42717580</v>
      </c>
      <c r="P29" s="3" t="s">
        <v>14</v>
      </c>
      <c r="Q29" s="2">
        <v>2798</v>
      </c>
      <c r="R29" s="2">
        <v>4573</v>
      </c>
      <c r="S29" s="2">
        <v>0</v>
      </c>
      <c r="T29" s="2">
        <v>0</v>
      </c>
      <c r="U29" s="2">
        <v>0</v>
      </c>
      <c r="V29" s="2">
        <v>154</v>
      </c>
      <c r="W29" s="2">
        <v>0</v>
      </c>
      <c r="X29" s="2">
        <v>320</v>
      </c>
      <c r="Y29" s="2">
        <v>321</v>
      </c>
      <c r="Z29" s="2">
        <v>0</v>
      </c>
      <c r="AA29" s="1">
        <f t="shared" si="18"/>
        <v>3119</v>
      </c>
      <c r="AB29" s="13">
        <f t="shared" si="18"/>
        <v>5047</v>
      </c>
      <c r="AC29" s="14">
        <f t="shared" si="19"/>
        <v>8166</v>
      </c>
      <c r="AE29" s="3" t="s">
        <v>14</v>
      </c>
      <c r="AF29" s="2">
        <f t="shared" si="20"/>
        <v>4251.5761258041457</v>
      </c>
      <c r="AG29" s="2">
        <f t="shared" si="15"/>
        <v>6077.5136671769087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8600</v>
      </c>
      <c r="AL29" s="2" t="str">
        <f t="shared" si="15"/>
        <v>N.A.</v>
      </c>
      <c r="AM29" s="2">
        <f t="shared" si="15"/>
        <v>5327.5</v>
      </c>
      <c r="AN29" s="2">
        <f t="shared" si="15"/>
        <v>0</v>
      </c>
      <c r="AO29" s="2" t="str">
        <f t="shared" si="15"/>
        <v>N.A.</v>
      </c>
      <c r="AP29" s="15">
        <f t="shared" si="15"/>
        <v>3814.0141070856043</v>
      </c>
      <c r="AQ29" s="13">
        <f t="shared" si="15"/>
        <v>6106.9288686348336</v>
      </c>
      <c r="AR29" s="14">
        <f t="shared" si="15"/>
        <v>5231.1511143766838</v>
      </c>
    </row>
    <row r="30" spans="1:44" ht="15" customHeight="1" thickBot="1" x14ac:dyDescent="0.3">
      <c r="A30" s="3" t="s">
        <v>15</v>
      </c>
      <c r="B30" s="2">
        <v>1083596</v>
      </c>
      <c r="C30" s="2"/>
      <c r="D30" s="2">
        <v>67940</v>
      </c>
      <c r="E30" s="2"/>
      <c r="F30" s="2"/>
      <c r="G30" s="2">
        <v>0</v>
      </c>
      <c r="H30" s="2">
        <v>3234236</v>
      </c>
      <c r="I30" s="2"/>
      <c r="J30" s="2">
        <v>0</v>
      </c>
      <c r="K30" s="2"/>
      <c r="L30" s="1">
        <f t="shared" si="16"/>
        <v>4385772</v>
      </c>
      <c r="M30" s="13">
        <f t="shared" si="16"/>
        <v>0</v>
      </c>
      <c r="N30" s="14">
        <f t="shared" si="17"/>
        <v>4385772</v>
      </c>
      <c r="P30" s="3" t="s">
        <v>15</v>
      </c>
      <c r="Q30" s="2">
        <v>396</v>
      </c>
      <c r="R30" s="2">
        <v>0</v>
      </c>
      <c r="S30" s="2">
        <v>79</v>
      </c>
      <c r="T30" s="2">
        <v>0</v>
      </c>
      <c r="U30" s="2">
        <v>0</v>
      </c>
      <c r="V30" s="2">
        <v>163</v>
      </c>
      <c r="W30" s="2">
        <v>10270</v>
      </c>
      <c r="X30" s="2">
        <v>0</v>
      </c>
      <c r="Y30" s="2">
        <v>4115</v>
      </c>
      <c r="Z30" s="2">
        <v>0</v>
      </c>
      <c r="AA30" s="1">
        <f t="shared" si="18"/>
        <v>14860</v>
      </c>
      <c r="AB30" s="13">
        <f t="shared" si="18"/>
        <v>163</v>
      </c>
      <c r="AC30" s="17">
        <f t="shared" si="19"/>
        <v>15023</v>
      </c>
      <c r="AE30" s="3" t="s">
        <v>15</v>
      </c>
      <c r="AF30" s="2">
        <f t="shared" si="20"/>
        <v>2736.3535353535353</v>
      </c>
      <c r="AG30" s="2" t="str">
        <f t="shared" si="15"/>
        <v>N.A.</v>
      </c>
      <c r="AH30" s="2">
        <f t="shared" si="15"/>
        <v>860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314.92074001947418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295.13943472409153</v>
      </c>
      <c r="AQ30" s="13">
        <f t="shared" si="15"/>
        <v>0</v>
      </c>
      <c r="AR30" s="14">
        <f t="shared" si="15"/>
        <v>291.9371630167077</v>
      </c>
    </row>
    <row r="31" spans="1:44" ht="15" customHeight="1" thickBot="1" x14ac:dyDescent="0.3">
      <c r="A31" s="4" t="s">
        <v>16</v>
      </c>
      <c r="B31" s="2">
        <v>18471036</v>
      </c>
      <c r="C31" s="2">
        <v>27792470.000000004</v>
      </c>
      <c r="D31" s="2">
        <v>6804207.9999999981</v>
      </c>
      <c r="E31" s="2"/>
      <c r="F31" s="2">
        <v>2484540</v>
      </c>
      <c r="G31" s="2">
        <v>1324400</v>
      </c>
      <c r="H31" s="2">
        <v>4561866</v>
      </c>
      <c r="I31" s="2">
        <v>1704800</v>
      </c>
      <c r="J31" s="2">
        <v>0</v>
      </c>
      <c r="K31" s="2"/>
      <c r="L31" s="1">
        <f t="shared" ref="L31" si="21">B31+D31+F31+H31+J31</f>
        <v>32321650</v>
      </c>
      <c r="M31" s="13">
        <f t="shared" ref="M31" si="22">C31+E31+G31+I31+K31</f>
        <v>30821670.000000004</v>
      </c>
      <c r="N31" s="17">
        <f t="shared" ref="N31" si="23">L31+M31</f>
        <v>63143320</v>
      </c>
      <c r="P31" s="4" t="s">
        <v>16</v>
      </c>
      <c r="Q31" s="2">
        <v>4819</v>
      </c>
      <c r="R31" s="2">
        <v>4573</v>
      </c>
      <c r="S31" s="2">
        <v>794</v>
      </c>
      <c r="T31" s="2">
        <v>0</v>
      </c>
      <c r="U31" s="2">
        <v>487</v>
      </c>
      <c r="V31" s="2">
        <v>317</v>
      </c>
      <c r="W31" s="2">
        <v>11720</v>
      </c>
      <c r="X31" s="2">
        <v>320</v>
      </c>
      <c r="Y31" s="2">
        <v>4924</v>
      </c>
      <c r="Z31" s="2">
        <v>0</v>
      </c>
      <c r="AA31" s="1">
        <f t="shared" ref="AA31" si="24">Q31+S31+U31+W31+Y31</f>
        <v>22744</v>
      </c>
      <c r="AB31" s="13">
        <f t="shared" ref="AB31" si="25">R31+T31+V31+X31+Z31</f>
        <v>5210</v>
      </c>
      <c r="AC31" s="14">
        <f t="shared" ref="AC31" si="26">AA31+AB31</f>
        <v>27954</v>
      </c>
      <c r="AE31" s="4" t="s">
        <v>16</v>
      </c>
      <c r="AF31" s="2">
        <f t="shared" si="20"/>
        <v>3832.9603652210003</v>
      </c>
      <c r="AG31" s="2">
        <f t="shared" si="15"/>
        <v>6077.5136671769087</v>
      </c>
      <c r="AH31" s="2">
        <f t="shared" si="15"/>
        <v>8569.5314861460938</v>
      </c>
      <c r="AI31" s="2" t="str">
        <f t="shared" si="15"/>
        <v>N.A.</v>
      </c>
      <c r="AJ31" s="2">
        <f t="shared" si="15"/>
        <v>5101.7248459958928</v>
      </c>
      <c r="AK31" s="2">
        <f t="shared" si="15"/>
        <v>4177.9179810725554</v>
      </c>
      <c r="AL31" s="2">
        <f t="shared" si="15"/>
        <v>389.2377133105802</v>
      </c>
      <c r="AM31" s="2">
        <f t="shared" si="15"/>
        <v>5327.5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1421.1066654941962</v>
      </c>
      <c r="AQ31" s="13">
        <f t="shared" ref="AQ31" si="28">IFERROR(M31/AB31, "N.A.")</f>
        <v>5915.8675623800391</v>
      </c>
      <c r="AR31" s="14">
        <f t="shared" ref="AR31" si="29">IFERROR(N31/AC31, "N.A.")</f>
        <v>2258.8295056163697</v>
      </c>
    </row>
    <row r="32" spans="1:44" ht="15" customHeight="1" thickBot="1" x14ac:dyDescent="0.3">
      <c r="A32" s="5" t="s">
        <v>0</v>
      </c>
      <c r="B32" s="24">
        <f>B31+C31</f>
        <v>46263506</v>
      </c>
      <c r="C32" s="26"/>
      <c r="D32" s="24">
        <f>D31+E31</f>
        <v>6804207.9999999981</v>
      </c>
      <c r="E32" s="26"/>
      <c r="F32" s="24">
        <f>F31+G31</f>
        <v>3808940</v>
      </c>
      <c r="G32" s="26"/>
      <c r="H32" s="24">
        <f>H31+I31</f>
        <v>6266666</v>
      </c>
      <c r="I32" s="26"/>
      <c r="J32" s="24">
        <f>J31+K31</f>
        <v>0</v>
      </c>
      <c r="K32" s="26"/>
      <c r="L32" s="24">
        <f>L31+M31</f>
        <v>63143320</v>
      </c>
      <c r="M32" s="25"/>
      <c r="N32" s="18">
        <f>B32+D32+F32+H32+J32</f>
        <v>63143320</v>
      </c>
      <c r="P32" s="5" t="s">
        <v>0</v>
      </c>
      <c r="Q32" s="24">
        <f>Q31+R31</f>
        <v>9392</v>
      </c>
      <c r="R32" s="26"/>
      <c r="S32" s="24">
        <f>S31+T31</f>
        <v>794</v>
      </c>
      <c r="T32" s="26"/>
      <c r="U32" s="24">
        <f>U31+V31</f>
        <v>804</v>
      </c>
      <c r="V32" s="26"/>
      <c r="W32" s="24">
        <f>W31+X31</f>
        <v>12040</v>
      </c>
      <c r="X32" s="26"/>
      <c r="Y32" s="24">
        <f>Y31+Z31</f>
        <v>4924</v>
      </c>
      <c r="Z32" s="26"/>
      <c r="AA32" s="24">
        <f>AA31+AB31</f>
        <v>27954</v>
      </c>
      <c r="AB32" s="26"/>
      <c r="AC32" s="19">
        <f>Q32+S32+U32+W32+Y32</f>
        <v>27954</v>
      </c>
      <c r="AE32" s="5" t="s">
        <v>0</v>
      </c>
      <c r="AF32" s="27">
        <f>IFERROR(B32/Q32,"N.A.")</f>
        <v>4925.8417802385011</v>
      </c>
      <c r="AG32" s="28"/>
      <c r="AH32" s="27">
        <f>IFERROR(D32/S32,"N.A.")</f>
        <v>8569.5314861460938</v>
      </c>
      <c r="AI32" s="28"/>
      <c r="AJ32" s="27">
        <f>IFERROR(F32/U32,"N.A.")</f>
        <v>4737.4875621890551</v>
      </c>
      <c r="AK32" s="28"/>
      <c r="AL32" s="27">
        <f>IFERROR(H32/W32,"N.A.")</f>
        <v>520.4872093023256</v>
      </c>
      <c r="AM32" s="28"/>
      <c r="AN32" s="27">
        <f>IFERROR(J32/Y32,"N.A.")</f>
        <v>0</v>
      </c>
      <c r="AO32" s="28"/>
      <c r="AP32" s="27">
        <f>IFERROR(L32/AA32,"N.A.")</f>
        <v>2258.8295056163697</v>
      </c>
      <c r="AQ32" s="28"/>
      <c r="AR32" s="16">
        <f>IFERROR(N32/AC32, "N.A.")</f>
        <v>2258.8295056163697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356900</v>
      </c>
      <c r="C39" s="2"/>
      <c r="D39" s="2"/>
      <c r="E39" s="2"/>
      <c r="F39" s="2">
        <v>0</v>
      </c>
      <c r="G39" s="2"/>
      <c r="H39" s="2">
        <v>3845425.0000000009</v>
      </c>
      <c r="I39" s="2"/>
      <c r="J39" s="2">
        <v>0</v>
      </c>
      <c r="K39" s="2"/>
      <c r="L39" s="1">
        <f>B39+D39+F39+H39+J39</f>
        <v>4202325.0000000009</v>
      </c>
      <c r="M39" s="13">
        <f>C39+E39+G39+I39+K39</f>
        <v>0</v>
      </c>
      <c r="N39" s="14">
        <f>L39+M39</f>
        <v>4202325.0000000009</v>
      </c>
      <c r="P39" s="3" t="s">
        <v>12</v>
      </c>
      <c r="Q39" s="2">
        <v>166</v>
      </c>
      <c r="R39" s="2">
        <v>0</v>
      </c>
      <c r="S39" s="2">
        <v>0</v>
      </c>
      <c r="T39" s="2">
        <v>0</v>
      </c>
      <c r="U39" s="2">
        <v>166</v>
      </c>
      <c r="V39" s="2">
        <v>0</v>
      </c>
      <c r="W39" s="2">
        <v>3221</v>
      </c>
      <c r="X39" s="2">
        <v>0</v>
      </c>
      <c r="Y39" s="2">
        <v>633</v>
      </c>
      <c r="Z39" s="2">
        <v>0</v>
      </c>
      <c r="AA39" s="1">
        <f>Q39+S39+U39+W39+Y39</f>
        <v>4186</v>
      </c>
      <c r="AB39" s="13">
        <f>R39+T39+V39+X39+Z39</f>
        <v>0</v>
      </c>
      <c r="AC39" s="14">
        <f>AA39+AB39</f>
        <v>4186</v>
      </c>
      <c r="AE39" s="3" t="s">
        <v>12</v>
      </c>
      <c r="AF39" s="2">
        <f>IFERROR(B39/Q39, "N.A.")</f>
        <v>2150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0</v>
      </c>
      <c r="AK39" s="2" t="str">
        <f t="shared" si="30"/>
        <v>N.A.</v>
      </c>
      <c r="AL39" s="2">
        <f t="shared" si="30"/>
        <v>1193.8606022974234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1003.899904443383</v>
      </c>
      <c r="AQ39" s="13" t="str">
        <f t="shared" si="30"/>
        <v>N.A.</v>
      </c>
      <c r="AR39" s="14">
        <f t="shared" si="30"/>
        <v>1003.899904443383</v>
      </c>
    </row>
    <row r="40" spans="1:44" ht="15" customHeight="1" thickBot="1" x14ac:dyDescent="0.3">
      <c r="A40" s="3" t="s">
        <v>13</v>
      </c>
      <c r="B40" s="2">
        <v>1026616.0000000002</v>
      </c>
      <c r="C40" s="2"/>
      <c r="D40" s="2">
        <v>912235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1938851.0000000002</v>
      </c>
      <c r="M40" s="13">
        <f t="shared" si="31"/>
        <v>0</v>
      </c>
      <c r="N40" s="14">
        <f t="shared" ref="N40:N42" si="32">L40+M40</f>
        <v>1938851.0000000002</v>
      </c>
      <c r="P40" s="3" t="s">
        <v>13</v>
      </c>
      <c r="Q40" s="2">
        <v>725</v>
      </c>
      <c r="R40" s="2">
        <v>0</v>
      </c>
      <c r="S40" s="2">
        <v>651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1376</v>
      </c>
      <c r="AB40" s="13">
        <f t="shared" si="33"/>
        <v>0</v>
      </c>
      <c r="AC40" s="14">
        <f t="shared" ref="AC40:AC42" si="34">AA40+AB40</f>
        <v>1376</v>
      </c>
      <c r="AE40" s="3" t="s">
        <v>13</v>
      </c>
      <c r="AF40" s="2">
        <f t="shared" ref="AF40:AF43" si="35">IFERROR(B40/Q40, "N.A.")</f>
        <v>1416.0220689655175</v>
      </c>
      <c r="AG40" s="2" t="str">
        <f t="shared" si="30"/>
        <v>N.A.</v>
      </c>
      <c r="AH40" s="2">
        <f t="shared" si="30"/>
        <v>1401.2826420890938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1409.0486918604654</v>
      </c>
      <c r="AQ40" s="13" t="str">
        <f t="shared" si="30"/>
        <v>N.A.</v>
      </c>
      <c r="AR40" s="14">
        <f t="shared" si="30"/>
        <v>1409.0486918604654</v>
      </c>
    </row>
    <row r="41" spans="1:44" ht="15" customHeight="1" thickBot="1" x14ac:dyDescent="0.3">
      <c r="A41" s="3" t="s">
        <v>14</v>
      </c>
      <c r="B41" s="2">
        <v>3164429.9999999995</v>
      </c>
      <c r="C41" s="2">
        <v>22173152</v>
      </c>
      <c r="D41" s="2">
        <v>225708</v>
      </c>
      <c r="E41" s="2">
        <v>284400</v>
      </c>
      <c r="F41" s="2"/>
      <c r="G41" s="2"/>
      <c r="H41" s="2"/>
      <c r="I41" s="2">
        <v>3118390</v>
      </c>
      <c r="J41" s="2">
        <v>0</v>
      </c>
      <c r="K41" s="2"/>
      <c r="L41" s="1">
        <f t="shared" si="31"/>
        <v>3390137.9999999995</v>
      </c>
      <c r="M41" s="13">
        <f t="shared" si="31"/>
        <v>25575942</v>
      </c>
      <c r="N41" s="14">
        <f t="shared" si="32"/>
        <v>28966080</v>
      </c>
      <c r="P41" s="3" t="s">
        <v>14</v>
      </c>
      <c r="Q41" s="2">
        <v>1182</v>
      </c>
      <c r="R41" s="2">
        <v>3306</v>
      </c>
      <c r="S41" s="2">
        <v>84</v>
      </c>
      <c r="T41" s="2">
        <v>79</v>
      </c>
      <c r="U41" s="2">
        <v>0</v>
      </c>
      <c r="V41" s="2">
        <v>0</v>
      </c>
      <c r="W41" s="2">
        <v>0</v>
      </c>
      <c r="X41" s="2">
        <v>796</v>
      </c>
      <c r="Y41" s="2">
        <v>176</v>
      </c>
      <c r="Z41" s="2">
        <v>0</v>
      </c>
      <c r="AA41" s="1">
        <f t="shared" si="33"/>
        <v>1442</v>
      </c>
      <c r="AB41" s="13">
        <f t="shared" si="33"/>
        <v>4181</v>
      </c>
      <c r="AC41" s="14">
        <f t="shared" si="34"/>
        <v>5623</v>
      </c>
      <c r="AE41" s="3" t="s">
        <v>14</v>
      </c>
      <c r="AF41" s="2">
        <f t="shared" si="35"/>
        <v>2677.182741116751</v>
      </c>
      <c r="AG41" s="2">
        <f t="shared" si="30"/>
        <v>6706.9425287356325</v>
      </c>
      <c r="AH41" s="2">
        <f t="shared" si="30"/>
        <v>2687</v>
      </c>
      <c r="AI41" s="2">
        <f t="shared" si="30"/>
        <v>3600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3917.575376884422</v>
      </c>
      <c r="AN41" s="2">
        <f t="shared" si="30"/>
        <v>0</v>
      </c>
      <c r="AO41" s="2" t="str">
        <f t="shared" si="30"/>
        <v>N.A.</v>
      </c>
      <c r="AP41" s="15">
        <f t="shared" si="30"/>
        <v>2350.9972260748955</v>
      </c>
      <c r="AQ41" s="13">
        <f t="shared" si="30"/>
        <v>6117.1829705812006</v>
      </c>
      <c r="AR41" s="14">
        <f t="shared" si="30"/>
        <v>5151.356926907345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67704</v>
      </c>
      <c r="I42" s="2"/>
      <c r="J42" s="2">
        <v>0</v>
      </c>
      <c r="K42" s="2"/>
      <c r="L42" s="1">
        <f t="shared" si="31"/>
        <v>67704</v>
      </c>
      <c r="M42" s="13">
        <f t="shared" si="31"/>
        <v>0</v>
      </c>
      <c r="N42" s="14">
        <f t="shared" si="32"/>
        <v>67704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238</v>
      </c>
      <c r="X42" s="2">
        <v>0</v>
      </c>
      <c r="Y42" s="2">
        <v>247</v>
      </c>
      <c r="Z42" s="2">
        <v>0</v>
      </c>
      <c r="AA42" s="1">
        <f t="shared" si="33"/>
        <v>485</v>
      </c>
      <c r="AB42" s="13">
        <f t="shared" si="33"/>
        <v>0</v>
      </c>
      <c r="AC42" s="14">
        <f t="shared" si="34"/>
        <v>485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284.47058823529414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139.59587628865978</v>
      </c>
      <c r="AQ42" s="13" t="str">
        <f t="shared" si="30"/>
        <v>N.A.</v>
      </c>
      <c r="AR42" s="14">
        <f t="shared" si="30"/>
        <v>139.59587628865978</v>
      </c>
    </row>
    <row r="43" spans="1:44" ht="15" customHeight="1" thickBot="1" x14ac:dyDescent="0.3">
      <c r="A43" s="4" t="s">
        <v>16</v>
      </c>
      <c r="B43" s="2">
        <v>4547946</v>
      </c>
      <c r="C43" s="2">
        <v>22173152</v>
      </c>
      <c r="D43" s="2">
        <v>1137943</v>
      </c>
      <c r="E43" s="2">
        <v>284400</v>
      </c>
      <c r="F43" s="2">
        <v>0</v>
      </c>
      <c r="G43" s="2"/>
      <c r="H43" s="2">
        <v>3913128.9999999995</v>
      </c>
      <c r="I43" s="2">
        <v>3118390</v>
      </c>
      <c r="J43" s="2">
        <v>0</v>
      </c>
      <c r="K43" s="2"/>
      <c r="L43" s="1">
        <f t="shared" ref="L43" si="36">B43+D43+F43+H43+J43</f>
        <v>9599018</v>
      </c>
      <c r="M43" s="13">
        <f t="shared" ref="M43" si="37">C43+E43+G43+I43+K43</f>
        <v>25575942</v>
      </c>
      <c r="N43" s="17">
        <f t="shared" ref="N43" si="38">L43+M43</f>
        <v>35174960</v>
      </c>
      <c r="P43" s="4" t="s">
        <v>16</v>
      </c>
      <c r="Q43" s="2">
        <v>2073</v>
      </c>
      <c r="R43" s="2">
        <v>3306</v>
      </c>
      <c r="S43" s="2">
        <v>735</v>
      </c>
      <c r="T43" s="2">
        <v>79</v>
      </c>
      <c r="U43" s="2">
        <v>166</v>
      </c>
      <c r="V43" s="2">
        <v>0</v>
      </c>
      <c r="W43" s="2">
        <v>3459</v>
      </c>
      <c r="X43" s="2">
        <v>796</v>
      </c>
      <c r="Y43" s="2">
        <v>1056</v>
      </c>
      <c r="Z43" s="2">
        <v>0</v>
      </c>
      <c r="AA43" s="1">
        <f t="shared" ref="AA43" si="39">Q43+S43+U43+W43+Y43</f>
        <v>7489</v>
      </c>
      <c r="AB43" s="13">
        <f t="shared" ref="AB43" si="40">R43+T43+V43+X43+Z43</f>
        <v>4181</v>
      </c>
      <c r="AC43" s="17">
        <f t="shared" ref="AC43" si="41">AA43+AB43</f>
        <v>11670</v>
      </c>
      <c r="AE43" s="4" t="s">
        <v>16</v>
      </c>
      <c r="AF43" s="2">
        <f t="shared" si="35"/>
        <v>2193.8958031837915</v>
      </c>
      <c r="AG43" s="2">
        <f t="shared" si="30"/>
        <v>6706.9425287356325</v>
      </c>
      <c r="AH43" s="2">
        <f t="shared" si="30"/>
        <v>1548.2217687074831</v>
      </c>
      <c r="AI43" s="2">
        <f t="shared" si="30"/>
        <v>3600</v>
      </c>
      <c r="AJ43" s="2">
        <f t="shared" si="30"/>
        <v>0</v>
      </c>
      <c r="AK43" s="2" t="str">
        <f t="shared" si="30"/>
        <v>N.A.</v>
      </c>
      <c r="AL43" s="2">
        <f t="shared" si="30"/>
        <v>1131.2891008962126</v>
      </c>
      <c r="AM43" s="2">
        <f t="shared" si="30"/>
        <v>3917.575376884422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1281.748965148885</v>
      </c>
      <c r="AQ43" s="13">
        <f t="shared" ref="AQ43" si="43">IFERROR(M43/AB43, "N.A.")</f>
        <v>6117.1829705812006</v>
      </c>
      <c r="AR43" s="14">
        <f t="shared" ref="AR43" si="44">IFERROR(N43/AC43, "N.A.")</f>
        <v>3014.1353898886032</v>
      </c>
    </row>
    <row r="44" spans="1:44" ht="15" customHeight="1" thickBot="1" x14ac:dyDescent="0.3">
      <c r="A44" s="5" t="s">
        <v>0</v>
      </c>
      <c r="B44" s="24">
        <f>B43+C43</f>
        <v>26721098</v>
      </c>
      <c r="C44" s="26"/>
      <c r="D44" s="24">
        <f>D43+E43</f>
        <v>1422343</v>
      </c>
      <c r="E44" s="26"/>
      <c r="F44" s="24">
        <f>F43+G43</f>
        <v>0</v>
      </c>
      <c r="G44" s="26"/>
      <c r="H44" s="24">
        <f>H43+I43</f>
        <v>7031519</v>
      </c>
      <c r="I44" s="26"/>
      <c r="J44" s="24">
        <f>J43+K43</f>
        <v>0</v>
      </c>
      <c r="K44" s="26"/>
      <c r="L44" s="24">
        <f>L43+M43</f>
        <v>35174960</v>
      </c>
      <c r="M44" s="25"/>
      <c r="N44" s="18">
        <f>B44+D44+F44+H44+J44</f>
        <v>35174960</v>
      </c>
      <c r="P44" s="5" t="s">
        <v>0</v>
      </c>
      <c r="Q44" s="24">
        <f>Q43+R43</f>
        <v>5379</v>
      </c>
      <c r="R44" s="26"/>
      <c r="S44" s="24">
        <f>S43+T43</f>
        <v>814</v>
      </c>
      <c r="T44" s="26"/>
      <c r="U44" s="24">
        <f>U43+V43</f>
        <v>166</v>
      </c>
      <c r="V44" s="26"/>
      <c r="W44" s="24">
        <f>W43+X43</f>
        <v>4255</v>
      </c>
      <c r="X44" s="26"/>
      <c r="Y44" s="24">
        <f>Y43+Z43</f>
        <v>1056</v>
      </c>
      <c r="Z44" s="26"/>
      <c r="AA44" s="24">
        <f>AA43+AB43</f>
        <v>11670</v>
      </c>
      <c r="AB44" s="25"/>
      <c r="AC44" s="18">
        <f>Q44+S44+U44+W44+Y44</f>
        <v>11670</v>
      </c>
      <c r="AE44" s="5" t="s">
        <v>0</v>
      </c>
      <c r="AF44" s="27">
        <f>IFERROR(B44/Q44,"N.A.")</f>
        <v>4967.6701989217327</v>
      </c>
      <c r="AG44" s="28"/>
      <c r="AH44" s="27">
        <f>IFERROR(D44/S44,"N.A.")</f>
        <v>1747.3501228501229</v>
      </c>
      <c r="AI44" s="28"/>
      <c r="AJ44" s="27">
        <f>IFERROR(F44/U44,"N.A.")</f>
        <v>0</v>
      </c>
      <c r="AK44" s="28"/>
      <c r="AL44" s="27">
        <f>IFERROR(H44/W44,"N.A.")</f>
        <v>1652.5309048178613</v>
      </c>
      <c r="AM44" s="28"/>
      <c r="AN44" s="27">
        <f>IFERROR(J44/Y44,"N.A.")</f>
        <v>0</v>
      </c>
      <c r="AO44" s="28"/>
      <c r="AP44" s="27">
        <f>IFERROR(L44/AA44,"N.A.")</f>
        <v>3014.1353898886032</v>
      </c>
      <c r="AQ44" s="28"/>
      <c r="AR44" s="16">
        <f>IFERROR(N44/AC44, "N.A.")</f>
        <v>3014.1353898886032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2007240.0000000002</v>
      </c>
      <c r="C15" s="2"/>
      <c r="D15" s="2">
        <v>5138250.0000000009</v>
      </c>
      <c r="E15" s="2"/>
      <c r="F15" s="2"/>
      <c r="G15" s="2"/>
      <c r="H15" s="2">
        <v>5451320</v>
      </c>
      <c r="I15" s="2"/>
      <c r="J15" s="2"/>
      <c r="K15" s="2"/>
      <c r="L15" s="1">
        <f>B15+D15+F15+H15+J15</f>
        <v>12596810</v>
      </c>
      <c r="M15" s="13">
        <f>C15+E15+G15+I15+K15</f>
        <v>0</v>
      </c>
      <c r="N15" s="14">
        <f>L15+M15</f>
        <v>12596810</v>
      </c>
      <c r="P15" s="3" t="s">
        <v>12</v>
      </c>
      <c r="Q15" s="2">
        <v>570</v>
      </c>
      <c r="R15" s="2">
        <v>0</v>
      </c>
      <c r="S15" s="2">
        <v>1083</v>
      </c>
      <c r="T15" s="2">
        <v>0</v>
      </c>
      <c r="U15" s="2">
        <v>0</v>
      </c>
      <c r="V15" s="2">
        <v>0</v>
      </c>
      <c r="W15" s="2">
        <v>1922</v>
      </c>
      <c r="X15" s="2">
        <v>0</v>
      </c>
      <c r="Y15" s="2">
        <v>0</v>
      </c>
      <c r="Z15" s="2">
        <v>0</v>
      </c>
      <c r="AA15" s="1">
        <f>Q15+S15+U15+W15+Y15</f>
        <v>3575</v>
      </c>
      <c r="AB15" s="13">
        <f>R15+T15+V15+X15+Z15</f>
        <v>0</v>
      </c>
      <c r="AC15" s="14">
        <f>AA15+AB15</f>
        <v>3575</v>
      </c>
      <c r="AE15" s="3" t="s">
        <v>12</v>
      </c>
      <c r="AF15" s="2">
        <f>IFERROR(B15/Q15, "N.A.")</f>
        <v>3521.4736842105267</v>
      </c>
      <c r="AG15" s="2" t="str">
        <f t="shared" ref="AG15:AR19" si="0">IFERROR(C15/R15, "N.A.")</f>
        <v>N.A.</v>
      </c>
      <c r="AH15" s="2">
        <f t="shared" si="0"/>
        <v>4744.4598337950147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2836.2747138397503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3523.5832167832168</v>
      </c>
      <c r="AQ15" s="13" t="str">
        <f t="shared" si="0"/>
        <v>N.A.</v>
      </c>
      <c r="AR15" s="14">
        <f t="shared" si="0"/>
        <v>3523.5832167832168</v>
      </c>
    </row>
    <row r="16" spans="1:44" ht="15" customHeight="1" thickBot="1" x14ac:dyDescent="0.3">
      <c r="A16" s="3" t="s">
        <v>13</v>
      </c>
      <c r="B16" s="2">
        <v>536640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536640</v>
      </c>
      <c r="M16" s="13">
        <f t="shared" si="1"/>
        <v>0</v>
      </c>
      <c r="N16" s="14">
        <f t="shared" ref="N16:N18" si="2">L16+M16</f>
        <v>536640</v>
      </c>
      <c r="P16" s="3" t="s">
        <v>13</v>
      </c>
      <c r="Q16" s="2">
        <v>208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208</v>
      </c>
      <c r="AB16" s="13">
        <f t="shared" si="3"/>
        <v>0</v>
      </c>
      <c r="AC16" s="14">
        <f t="shared" ref="AC16:AC18" si="4">AA16+AB16</f>
        <v>208</v>
      </c>
      <c r="AE16" s="3" t="s">
        <v>13</v>
      </c>
      <c r="AF16" s="2">
        <f t="shared" ref="AF16:AF19" si="5">IFERROR(B16/Q16, "N.A.")</f>
        <v>2580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2580</v>
      </c>
      <c r="AQ16" s="13" t="str">
        <f t="shared" si="0"/>
        <v>N.A.</v>
      </c>
      <c r="AR16" s="14">
        <f t="shared" si="0"/>
        <v>2580</v>
      </c>
    </row>
    <row r="17" spans="1:44" ht="15" customHeight="1" thickBot="1" x14ac:dyDescent="0.3">
      <c r="A17" s="3" t="s">
        <v>14</v>
      </c>
      <c r="B17" s="2">
        <v>11435175</v>
      </c>
      <c r="C17" s="2">
        <v>59010125</v>
      </c>
      <c r="D17" s="2">
        <v>933960</v>
      </c>
      <c r="E17" s="2"/>
      <c r="F17" s="2"/>
      <c r="G17" s="2">
        <v>3762500</v>
      </c>
      <c r="H17" s="2"/>
      <c r="I17" s="2"/>
      <c r="J17" s="2"/>
      <c r="K17" s="2"/>
      <c r="L17" s="1">
        <f t="shared" si="1"/>
        <v>12369135</v>
      </c>
      <c r="M17" s="13">
        <f t="shared" si="1"/>
        <v>62772625</v>
      </c>
      <c r="N17" s="14">
        <f t="shared" si="2"/>
        <v>75141760</v>
      </c>
      <c r="P17" s="3" t="s">
        <v>14</v>
      </c>
      <c r="Q17" s="2">
        <v>2778</v>
      </c>
      <c r="R17" s="2">
        <v>8963</v>
      </c>
      <c r="S17" s="2">
        <v>362</v>
      </c>
      <c r="T17" s="2">
        <v>0</v>
      </c>
      <c r="U17" s="2">
        <v>0</v>
      </c>
      <c r="V17" s="2">
        <v>175</v>
      </c>
      <c r="W17" s="2">
        <v>0</v>
      </c>
      <c r="X17" s="2">
        <v>0</v>
      </c>
      <c r="Y17" s="2">
        <v>0</v>
      </c>
      <c r="Z17" s="2">
        <v>0</v>
      </c>
      <c r="AA17" s="1">
        <f t="shared" si="3"/>
        <v>3140</v>
      </c>
      <c r="AB17" s="13">
        <f t="shared" si="3"/>
        <v>9138</v>
      </c>
      <c r="AC17" s="14">
        <f t="shared" si="4"/>
        <v>12278</v>
      </c>
      <c r="AE17" s="3" t="s">
        <v>14</v>
      </c>
      <c r="AF17" s="2">
        <f t="shared" si="5"/>
        <v>4116.3336933045357</v>
      </c>
      <c r="AG17" s="2">
        <f t="shared" si="0"/>
        <v>6583.7470712930935</v>
      </c>
      <c r="AH17" s="2">
        <f t="shared" si="0"/>
        <v>2580</v>
      </c>
      <c r="AI17" s="2" t="str">
        <f t="shared" si="0"/>
        <v>N.A.</v>
      </c>
      <c r="AJ17" s="2" t="str">
        <f t="shared" si="0"/>
        <v>N.A.</v>
      </c>
      <c r="AK17" s="2">
        <f t="shared" si="0"/>
        <v>21500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>
        <f t="shared" si="0"/>
        <v>3939.2149681528663</v>
      </c>
      <c r="AQ17" s="13">
        <f t="shared" si="0"/>
        <v>6869.405230903918</v>
      </c>
      <c r="AR17" s="14">
        <f t="shared" si="0"/>
        <v>6120.0325785958621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0</v>
      </c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362</v>
      </c>
      <c r="X18" s="2">
        <v>0</v>
      </c>
      <c r="Y18" s="2">
        <v>0</v>
      </c>
      <c r="Z18" s="2">
        <v>0</v>
      </c>
      <c r="AA18" s="1">
        <f t="shared" si="3"/>
        <v>362</v>
      </c>
      <c r="AB18" s="13">
        <f t="shared" si="3"/>
        <v>0</v>
      </c>
      <c r="AC18" s="17">
        <f t="shared" si="4"/>
        <v>362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0</v>
      </c>
      <c r="AQ18" s="13" t="str">
        <f t="shared" si="0"/>
        <v>N.A.</v>
      </c>
      <c r="AR18" s="14">
        <f t="shared" si="0"/>
        <v>0</v>
      </c>
    </row>
    <row r="19" spans="1:44" ht="15" customHeight="1" thickBot="1" x14ac:dyDescent="0.3">
      <c r="A19" s="4" t="s">
        <v>16</v>
      </c>
      <c r="B19" s="2">
        <v>13979055</v>
      </c>
      <c r="C19" s="2">
        <v>59010125</v>
      </c>
      <c r="D19" s="2">
        <v>6072209.9999999991</v>
      </c>
      <c r="E19" s="2"/>
      <c r="F19" s="2"/>
      <c r="G19" s="2">
        <v>3762500</v>
      </c>
      <c r="H19" s="2">
        <v>5451320.0000000009</v>
      </c>
      <c r="I19" s="2"/>
      <c r="J19" s="2"/>
      <c r="K19" s="2"/>
      <c r="L19" s="1">
        <f t="shared" ref="L19" si="6">B19+D19+F19+H19+J19</f>
        <v>25502585</v>
      </c>
      <c r="M19" s="13">
        <f t="shared" ref="M19" si="7">C19+E19+G19+I19+K19</f>
        <v>62772625</v>
      </c>
      <c r="N19" s="17">
        <f t="shared" ref="N19" si="8">L19+M19</f>
        <v>88275210</v>
      </c>
      <c r="P19" s="4" t="s">
        <v>16</v>
      </c>
      <c r="Q19" s="2">
        <v>3556</v>
      </c>
      <c r="R19" s="2">
        <v>8963</v>
      </c>
      <c r="S19" s="2">
        <v>1445</v>
      </c>
      <c r="T19" s="2">
        <v>0</v>
      </c>
      <c r="U19" s="2">
        <v>0</v>
      </c>
      <c r="V19" s="2">
        <v>175</v>
      </c>
      <c r="W19" s="2">
        <v>2284</v>
      </c>
      <c r="X19" s="2">
        <v>0</v>
      </c>
      <c r="Y19" s="2">
        <v>0</v>
      </c>
      <c r="Z19" s="2">
        <v>0</v>
      </c>
      <c r="AA19" s="1">
        <f t="shared" ref="AA19" si="9">Q19+S19+U19+W19+Y19</f>
        <v>7285</v>
      </c>
      <c r="AB19" s="13">
        <f t="shared" ref="AB19" si="10">R19+T19+V19+X19+Z19</f>
        <v>9138</v>
      </c>
      <c r="AC19" s="14">
        <f t="shared" ref="AC19" si="11">AA19+AB19</f>
        <v>16423</v>
      </c>
      <c r="AE19" s="4" t="s">
        <v>16</v>
      </c>
      <c r="AF19" s="2">
        <f t="shared" si="5"/>
        <v>3931.1178290213725</v>
      </c>
      <c r="AG19" s="2">
        <f t="shared" si="0"/>
        <v>6583.7470712930935</v>
      </c>
      <c r="AH19" s="2">
        <f t="shared" si="0"/>
        <v>4202.2214532871967</v>
      </c>
      <c r="AI19" s="2" t="str">
        <f t="shared" si="0"/>
        <v>N.A.</v>
      </c>
      <c r="AJ19" s="2" t="str">
        <f t="shared" si="0"/>
        <v>N.A.</v>
      </c>
      <c r="AK19" s="2">
        <f t="shared" si="0"/>
        <v>21500</v>
      </c>
      <c r="AL19" s="2">
        <f t="shared" si="0"/>
        <v>2386.7425569176885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3500.698009608785</v>
      </c>
      <c r="AQ19" s="13">
        <f t="shared" ref="AQ19" si="13">IFERROR(M19/AB19, "N.A.")</f>
        <v>6869.405230903918</v>
      </c>
      <c r="AR19" s="14">
        <f t="shared" ref="AR19" si="14">IFERROR(N19/AC19, "N.A.")</f>
        <v>5375.0965109906838</v>
      </c>
    </row>
    <row r="20" spans="1:44" ht="15" customHeight="1" thickBot="1" x14ac:dyDescent="0.3">
      <c r="A20" s="5" t="s">
        <v>0</v>
      </c>
      <c r="B20" s="24">
        <f>B19+C19</f>
        <v>72989180</v>
      </c>
      <c r="C20" s="26"/>
      <c r="D20" s="24">
        <f>D19+E19</f>
        <v>6072209.9999999991</v>
      </c>
      <c r="E20" s="26"/>
      <c r="F20" s="24">
        <f>F19+G19</f>
        <v>3762500</v>
      </c>
      <c r="G20" s="26"/>
      <c r="H20" s="24">
        <f>H19+I19</f>
        <v>5451320.0000000009</v>
      </c>
      <c r="I20" s="26"/>
      <c r="J20" s="24">
        <f>J19+K19</f>
        <v>0</v>
      </c>
      <c r="K20" s="26"/>
      <c r="L20" s="24">
        <f>L19+M19</f>
        <v>88275210</v>
      </c>
      <c r="M20" s="25"/>
      <c r="N20" s="18">
        <f>B20+D20+F20+H20+J20</f>
        <v>88275210</v>
      </c>
      <c r="P20" s="5" t="s">
        <v>0</v>
      </c>
      <c r="Q20" s="24">
        <f>Q19+R19</f>
        <v>12519</v>
      </c>
      <c r="R20" s="26"/>
      <c r="S20" s="24">
        <f>S19+T19</f>
        <v>1445</v>
      </c>
      <c r="T20" s="26"/>
      <c r="U20" s="24">
        <f>U19+V19</f>
        <v>175</v>
      </c>
      <c r="V20" s="26"/>
      <c r="W20" s="24">
        <f>W19+X19</f>
        <v>2284</v>
      </c>
      <c r="X20" s="26"/>
      <c r="Y20" s="24">
        <f>Y19+Z19</f>
        <v>0</v>
      </c>
      <c r="Z20" s="26"/>
      <c r="AA20" s="24">
        <f>AA19+AB19</f>
        <v>16423</v>
      </c>
      <c r="AB20" s="26"/>
      <c r="AC20" s="19">
        <f>Q20+S20+U20+W20+Y20</f>
        <v>16423</v>
      </c>
      <c r="AE20" s="5" t="s">
        <v>0</v>
      </c>
      <c r="AF20" s="27">
        <f>IFERROR(B20/Q20,"N.A.")</f>
        <v>5830.2723859733205</v>
      </c>
      <c r="AG20" s="28"/>
      <c r="AH20" s="27">
        <f>IFERROR(D20/S20,"N.A.")</f>
        <v>4202.2214532871967</v>
      </c>
      <c r="AI20" s="28"/>
      <c r="AJ20" s="27">
        <f>IFERROR(F20/U20,"N.A.")</f>
        <v>21500</v>
      </c>
      <c r="AK20" s="28"/>
      <c r="AL20" s="27">
        <f>IFERROR(H20/W20,"N.A.")</f>
        <v>2386.7425569176885</v>
      </c>
      <c r="AM20" s="28"/>
      <c r="AN20" s="27" t="str">
        <f>IFERROR(J20/Y20,"N.A.")</f>
        <v>N.A.</v>
      </c>
      <c r="AO20" s="28"/>
      <c r="AP20" s="27">
        <f>IFERROR(L20/AA20,"N.A.")</f>
        <v>5375.0965109906838</v>
      </c>
      <c r="AQ20" s="28"/>
      <c r="AR20" s="16">
        <f>IFERROR(N20/AC20, "N.A.")</f>
        <v>5375.0965109906838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1073280</v>
      </c>
      <c r="C27" s="2"/>
      <c r="D27" s="2">
        <v>5138250.0000000009</v>
      </c>
      <c r="E27" s="2"/>
      <c r="F27" s="2"/>
      <c r="G27" s="2"/>
      <c r="H27" s="2">
        <v>3010000.0000000005</v>
      </c>
      <c r="I27" s="2"/>
      <c r="J27" s="2"/>
      <c r="K27" s="2"/>
      <c r="L27" s="1">
        <f>B27+D27+F27+H27+J27</f>
        <v>9221530.0000000019</v>
      </c>
      <c r="M27" s="13">
        <f>C27+E27+G27+I27+K27</f>
        <v>0</v>
      </c>
      <c r="N27" s="14">
        <f>L27+M27</f>
        <v>9221530.0000000019</v>
      </c>
      <c r="P27" s="3" t="s">
        <v>12</v>
      </c>
      <c r="Q27" s="2">
        <v>208</v>
      </c>
      <c r="R27" s="2">
        <v>0</v>
      </c>
      <c r="S27" s="2">
        <v>1083</v>
      </c>
      <c r="T27" s="2">
        <v>0</v>
      </c>
      <c r="U27" s="2">
        <v>0</v>
      </c>
      <c r="V27" s="2">
        <v>0</v>
      </c>
      <c r="W27" s="2">
        <v>642</v>
      </c>
      <c r="X27" s="2">
        <v>0</v>
      </c>
      <c r="Y27" s="2">
        <v>0</v>
      </c>
      <c r="Z27" s="2">
        <v>0</v>
      </c>
      <c r="AA27" s="1">
        <f>Q27+S27+U27+W27+Y27</f>
        <v>1933</v>
      </c>
      <c r="AB27" s="13">
        <f>R27+T27+V27+X27+Z27</f>
        <v>0</v>
      </c>
      <c r="AC27" s="14">
        <f>AA27+AB27</f>
        <v>1933</v>
      </c>
      <c r="AE27" s="3" t="s">
        <v>12</v>
      </c>
      <c r="AF27" s="2">
        <f>IFERROR(B27/Q27, "N.A.")</f>
        <v>5160</v>
      </c>
      <c r="AG27" s="2" t="str">
        <f t="shared" ref="AG27:AR31" si="15">IFERROR(C27/R27, "N.A.")</f>
        <v>N.A.</v>
      </c>
      <c r="AH27" s="2">
        <f t="shared" si="15"/>
        <v>4744.4598337950147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4688.473520249222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4770.5794102431464</v>
      </c>
      <c r="AQ27" s="13" t="str">
        <f t="shared" si="15"/>
        <v>N.A.</v>
      </c>
      <c r="AR27" s="14">
        <f t="shared" si="15"/>
        <v>4770.5794102431464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5208125</v>
      </c>
      <c r="C29" s="2">
        <v>42582345.000000007</v>
      </c>
      <c r="D29" s="2">
        <v>933960</v>
      </c>
      <c r="E29" s="2"/>
      <c r="F29" s="2"/>
      <c r="G29" s="2">
        <v>3762500</v>
      </c>
      <c r="H29" s="2"/>
      <c r="I29" s="2"/>
      <c r="J29" s="2"/>
      <c r="K29" s="2"/>
      <c r="L29" s="1">
        <f t="shared" si="16"/>
        <v>6142085</v>
      </c>
      <c r="M29" s="13">
        <f t="shared" si="16"/>
        <v>46344845.000000007</v>
      </c>
      <c r="N29" s="14">
        <f t="shared" si="17"/>
        <v>52486930.000000007</v>
      </c>
      <c r="P29" s="3" t="s">
        <v>14</v>
      </c>
      <c r="Q29" s="2">
        <v>1167</v>
      </c>
      <c r="R29" s="2">
        <v>5895</v>
      </c>
      <c r="S29" s="2">
        <v>362</v>
      </c>
      <c r="T29" s="2">
        <v>0</v>
      </c>
      <c r="U29" s="2">
        <v>0</v>
      </c>
      <c r="V29" s="2">
        <v>175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1529</v>
      </c>
      <c r="AB29" s="13">
        <f t="shared" si="18"/>
        <v>6070</v>
      </c>
      <c r="AC29" s="14">
        <f t="shared" si="19"/>
        <v>7599</v>
      </c>
      <c r="AE29" s="3" t="s">
        <v>14</v>
      </c>
      <c r="AF29" s="2">
        <f t="shared" si="20"/>
        <v>4462.8320479862896</v>
      </c>
      <c r="AG29" s="2">
        <f t="shared" si="15"/>
        <v>7223.4681933842248</v>
      </c>
      <c r="AH29" s="2">
        <f t="shared" si="15"/>
        <v>2580</v>
      </c>
      <c r="AI29" s="2" t="str">
        <f t="shared" si="15"/>
        <v>N.A.</v>
      </c>
      <c r="AJ29" s="2" t="str">
        <f t="shared" si="15"/>
        <v>N.A.</v>
      </c>
      <c r="AK29" s="2">
        <f t="shared" si="15"/>
        <v>21500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4017.0601700457814</v>
      </c>
      <c r="AQ29" s="13">
        <f t="shared" si="15"/>
        <v>7635.0650741350919</v>
      </c>
      <c r="AR29" s="14">
        <f t="shared" si="15"/>
        <v>6907.0838268193193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0</v>
      </c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362</v>
      </c>
      <c r="X30" s="2">
        <v>0</v>
      </c>
      <c r="Y30" s="2">
        <v>0</v>
      </c>
      <c r="Z30" s="2">
        <v>0</v>
      </c>
      <c r="AA30" s="1">
        <f t="shared" si="18"/>
        <v>362</v>
      </c>
      <c r="AB30" s="13">
        <f t="shared" si="18"/>
        <v>0</v>
      </c>
      <c r="AC30" s="17">
        <f t="shared" si="19"/>
        <v>362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0</v>
      </c>
      <c r="AQ30" s="13" t="str">
        <f t="shared" si="15"/>
        <v>N.A.</v>
      </c>
      <c r="AR30" s="14">
        <f t="shared" si="15"/>
        <v>0</v>
      </c>
    </row>
    <row r="31" spans="1:44" ht="15" customHeight="1" thickBot="1" x14ac:dyDescent="0.3">
      <c r="A31" s="4" t="s">
        <v>16</v>
      </c>
      <c r="B31" s="2">
        <v>6281405</v>
      </c>
      <c r="C31" s="2">
        <v>42582345.000000007</v>
      </c>
      <c r="D31" s="2">
        <v>6072209.9999999991</v>
      </c>
      <c r="E31" s="2"/>
      <c r="F31" s="2"/>
      <c r="G31" s="2">
        <v>3762500</v>
      </c>
      <c r="H31" s="2">
        <v>3010000</v>
      </c>
      <c r="I31" s="2"/>
      <c r="J31" s="2"/>
      <c r="K31" s="2"/>
      <c r="L31" s="1">
        <f t="shared" ref="L31" si="21">B31+D31+F31+H31+J31</f>
        <v>15363615</v>
      </c>
      <c r="M31" s="13">
        <f t="shared" ref="M31" si="22">C31+E31+G31+I31+K31</f>
        <v>46344845.000000007</v>
      </c>
      <c r="N31" s="17">
        <f t="shared" ref="N31" si="23">L31+M31</f>
        <v>61708460.000000007</v>
      </c>
      <c r="P31" s="4" t="s">
        <v>16</v>
      </c>
      <c r="Q31" s="2">
        <v>1375</v>
      </c>
      <c r="R31" s="2">
        <v>5895</v>
      </c>
      <c r="S31" s="2">
        <v>1445</v>
      </c>
      <c r="T31" s="2">
        <v>0</v>
      </c>
      <c r="U31" s="2">
        <v>0</v>
      </c>
      <c r="V31" s="2">
        <v>175</v>
      </c>
      <c r="W31" s="2">
        <v>1004</v>
      </c>
      <c r="X31" s="2">
        <v>0</v>
      </c>
      <c r="Y31" s="2">
        <v>0</v>
      </c>
      <c r="Z31" s="2">
        <v>0</v>
      </c>
      <c r="AA31" s="1">
        <f t="shared" ref="AA31" si="24">Q31+S31+U31+W31+Y31</f>
        <v>3824</v>
      </c>
      <c r="AB31" s="13">
        <f t="shared" ref="AB31" si="25">R31+T31+V31+X31+Z31</f>
        <v>6070</v>
      </c>
      <c r="AC31" s="14">
        <f t="shared" ref="AC31" si="26">AA31+AB31</f>
        <v>9894</v>
      </c>
      <c r="AE31" s="4" t="s">
        <v>16</v>
      </c>
      <c r="AF31" s="2">
        <f t="shared" si="20"/>
        <v>4568.2945454545452</v>
      </c>
      <c r="AG31" s="2">
        <f t="shared" si="15"/>
        <v>7223.4681933842248</v>
      </c>
      <c r="AH31" s="2">
        <f t="shared" si="15"/>
        <v>4202.2214532871967</v>
      </c>
      <c r="AI31" s="2" t="str">
        <f t="shared" si="15"/>
        <v>N.A.</v>
      </c>
      <c r="AJ31" s="2" t="str">
        <f t="shared" si="15"/>
        <v>N.A.</v>
      </c>
      <c r="AK31" s="2">
        <f t="shared" si="15"/>
        <v>21500</v>
      </c>
      <c r="AL31" s="2">
        <f t="shared" si="15"/>
        <v>2998.0079681274901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4017.6817468619247</v>
      </c>
      <c r="AQ31" s="13">
        <f t="shared" ref="AQ31" si="28">IFERROR(M31/AB31, "N.A.")</f>
        <v>7635.0650741350919</v>
      </c>
      <c r="AR31" s="14">
        <f t="shared" ref="AR31" si="29">IFERROR(N31/AC31, "N.A.")</f>
        <v>6236.9577521730353</v>
      </c>
    </row>
    <row r="32" spans="1:44" ht="15" customHeight="1" thickBot="1" x14ac:dyDescent="0.3">
      <c r="A32" s="5" t="s">
        <v>0</v>
      </c>
      <c r="B32" s="24">
        <f>B31+C31</f>
        <v>48863750.000000007</v>
      </c>
      <c r="C32" s="26"/>
      <c r="D32" s="24">
        <f>D31+E31</f>
        <v>6072209.9999999991</v>
      </c>
      <c r="E32" s="26"/>
      <c r="F32" s="24">
        <f>F31+G31</f>
        <v>3762500</v>
      </c>
      <c r="G32" s="26"/>
      <c r="H32" s="24">
        <f>H31+I31</f>
        <v>3010000</v>
      </c>
      <c r="I32" s="26"/>
      <c r="J32" s="24">
        <f>J31+K31</f>
        <v>0</v>
      </c>
      <c r="K32" s="26"/>
      <c r="L32" s="24">
        <f>L31+M31</f>
        <v>61708460.000000007</v>
      </c>
      <c r="M32" s="25"/>
      <c r="N32" s="18">
        <f>B32+D32+F32+H32+J32</f>
        <v>61708460.000000007</v>
      </c>
      <c r="P32" s="5" t="s">
        <v>0</v>
      </c>
      <c r="Q32" s="24">
        <f>Q31+R31</f>
        <v>7270</v>
      </c>
      <c r="R32" s="26"/>
      <c r="S32" s="24">
        <f>S31+T31</f>
        <v>1445</v>
      </c>
      <c r="T32" s="26"/>
      <c r="U32" s="24">
        <f>U31+V31</f>
        <v>175</v>
      </c>
      <c r="V32" s="26"/>
      <c r="W32" s="24">
        <f>W31+X31</f>
        <v>1004</v>
      </c>
      <c r="X32" s="26"/>
      <c r="Y32" s="24">
        <f>Y31+Z31</f>
        <v>0</v>
      </c>
      <c r="Z32" s="26"/>
      <c r="AA32" s="24">
        <f>AA31+AB31</f>
        <v>9894</v>
      </c>
      <c r="AB32" s="26"/>
      <c r="AC32" s="19">
        <f>Q32+S32+U32+W32+Y32</f>
        <v>9894</v>
      </c>
      <c r="AE32" s="5" t="s">
        <v>0</v>
      </c>
      <c r="AF32" s="27">
        <f>IFERROR(B32/Q32,"N.A.")</f>
        <v>6721.2861072902351</v>
      </c>
      <c r="AG32" s="28"/>
      <c r="AH32" s="27">
        <f>IFERROR(D32/S32,"N.A.")</f>
        <v>4202.2214532871967</v>
      </c>
      <c r="AI32" s="28"/>
      <c r="AJ32" s="27">
        <f>IFERROR(F32/U32,"N.A.")</f>
        <v>21500</v>
      </c>
      <c r="AK32" s="28"/>
      <c r="AL32" s="27">
        <f>IFERROR(H32/W32,"N.A.")</f>
        <v>2998.0079681274901</v>
      </c>
      <c r="AM32" s="28"/>
      <c r="AN32" s="27" t="str">
        <f>IFERROR(J32/Y32,"N.A.")</f>
        <v>N.A.</v>
      </c>
      <c r="AO32" s="28"/>
      <c r="AP32" s="27">
        <f>IFERROR(L32/AA32,"N.A.")</f>
        <v>6236.9577521730353</v>
      </c>
      <c r="AQ32" s="28"/>
      <c r="AR32" s="16">
        <f>IFERROR(N32/AC32, "N.A.")</f>
        <v>6236.9577521730353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933960</v>
      </c>
      <c r="C39" s="2"/>
      <c r="D39" s="2"/>
      <c r="E39" s="2"/>
      <c r="F39" s="2"/>
      <c r="G39" s="2"/>
      <c r="H39" s="2">
        <v>2441320</v>
      </c>
      <c r="I39" s="2"/>
      <c r="J39" s="2"/>
      <c r="K39" s="2"/>
      <c r="L39" s="1">
        <f>B39+D39+F39+H39+J39</f>
        <v>3375280</v>
      </c>
      <c r="M39" s="13">
        <f>C39+E39+G39+I39+K39</f>
        <v>0</v>
      </c>
      <c r="N39" s="14">
        <f>L39+M39</f>
        <v>3375280</v>
      </c>
      <c r="P39" s="3" t="s">
        <v>12</v>
      </c>
      <c r="Q39" s="2">
        <v>362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1280</v>
      </c>
      <c r="X39" s="2">
        <v>0</v>
      </c>
      <c r="Y39" s="2">
        <v>0</v>
      </c>
      <c r="Z39" s="2">
        <v>0</v>
      </c>
      <c r="AA39" s="1">
        <f>Q39+S39+U39+W39+Y39</f>
        <v>1642</v>
      </c>
      <c r="AB39" s="13">
        <f>R39+T39+V39+X39+Z39</f>
        <v>0</v>
      </c>
      <c r="AC39" s="14">
        <f>AA39+AB39</f>
        <v>1642</v>
      </c>
      <c r="AE39" s="3" t="s">
        <v>12</v>
      </c>
      <c r="AF39" s="2">
        <f>IFERROR(B39/Q39, "N.A.")</f>
        <v>2580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1907.28125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2055.5907429963459</v>
      </c>
      <c r="AQ39" s="13" t="str">
        <f t="shared" si="30"/>
        <v>N.A.</v>
      </c>
      <c r="AR39" s="14">
        <f t="shared" si="30"/>
        <v>2055.5907429963459</v>
      </c>
    </row>
    <row r="40" spans="1:44" ht="15" customHeight="1" thickBot="1" x14ac:dyDescent="0.3">
      <c r="A40" s="3" t="s">
        <v>13</v>
      </c>
      <c r="B40" s="2">
        <v>536640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536640</v>
      </c>
      <c r="M40" s="13">
        <f t="shared" si="31"/>
        <v>0</v>
      </c>
      <c r="N40" s="14">
        <f t="shared" ref="N40:N42" si="32">L40+M40</f>
        <v>536640</v>
      </c>
      <c r="P40" s="3" t="s">
        <v>13</v>
      </c>
      <c r="Q40" s="2">
        <v>208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208</v>
      </c>
      <c r="AB40" s="13">
        <f t="shared" si="33"/>
        <v>0</v>
      </c>
      <c r="AC40" s="14">
        <f t="shared" ref="AC40:AC42" si="34">AA40+AB40</f>
        <v>208</v>
      </c>
      <c r="AE40" s="3" t="s">
        <v>13</v>
      </c>
      <c r="AF40" s="2">
        <f t="shared" ref="AF40:AF43" si="35">IFERROR(B40/Q40, "N.A.")</f>
        <v>2580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2580</v>
      </c>
      <c r="AQ40" s="13" t="str">
        <f t="shared" si="30"/>
        <v>N.A.</v>
      </c>
      <c r="AR40" s="14">
        <f t="shared" si="30"/>
        <v>2580</v>
      </c>
    </row>
    <row r="41" spans="1:44" ht="15" customHeight="1" thickBot="1" x14ac:dyDescent="0.3">
      <c r="A41" s="3" t="s">
        <v>14</v>
      </c>
      <c r="B41" s="2">
        <v>6227049.9999999991</v>
      </c>
      <c r="C41" s="2">
        <v>16427780.000000004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6227049.9999999991</v>
      </c>
      <c r="M41" s="13">
        <f t="shared" si="31"/>
        <v>16427780.000000004</v>
      </c>
      <c r="N41" s="14">
        <f t="shared" si="32"/>
        <v>22654830.000000004</v>
      </c>
      <c r="P41" s="3" t="s">
        <v>14</v>
      </c>
      <c r="Q41" s="2">
        <v>1611</v>
      </c>
      <c r="R41" s="2">
        <v>3068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1611</v>
      </c>
      <c r="AB41" s="13">
        <f t="shared" si="33"/>
        <v>3068</v>
      </c>
      <c r="AC41" s="14">
        <f t="shared" si="34"/>
        <v>4679</v>
      </c>
      <c r="AE41" s="3" t="s">
        <v>14</v>
      </c>
      <c r="AF41" s="2">
        <f t="shared" si="35"/>
        <v>3865.3320918684039</v>
      </c>
      <c r="AG41" s="2">
        <f t="shared" si="30"/>
        <v>5354.5567144719698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3865.3320918684039</v>
      </c>
      <c r="AQ41" s="13">
        <f t="shared" si="30"/>
        <v>5354.5567144719698</v>
      </c>
      <c r="AR41" s="14">
        <f t="shared" si="30"/>
        <v>4841.8102158580905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7697650.0000000009</v>
      </c>
      <c r="C43" s="2">
        <v>16427780.000000004</v>
      </c>
      <c r="D43" s="2"/>
      <c r="E43" s="2"/>
      <c r="F43" s="2"/>
      <c r="G43" s="2"/>
      <c r="H43" s="2">
        <v>2441320</v>
      </c>
      <c r="I43" s="2"/>
      <c r="J43" s="2"/>
      <c r="K43" s="2"/>
      <c r="L43" s="1">
        <f t="shared" ref="L43" si="36">B43+D43+F43+H43+J43</f>
        <v>10138970</v>
      </c>
      <c r="M43" s="13">
        <f t="shared" ref="M43" si="37">C43+E43+G43+I43+K43</f>
        <v>16427780.000000004</v>
      </c>
      <c r="N43" s="17">
        <f t="shared" ref="N43" si="38">L43+M43</f>
        <v>26566750.000000004</v>
      </c>
      <c r="P43" s="4" t="s">
        <v>16</v>
      </c>
      <c r="Q43" s="2">
        <v>2181</v>
      </c>
      <c r="R43" s="2">
        <v>3068</v>
      </c>
      <c r="S43" s="2">
        <v>0</v>
      </c>
      <c r="T43" s="2">
        <v>0</v>
      </c>
      <c r="U43" s="2">
        <v>0</v>
      </c>
      <c r="V43" s="2">
        <v>0</v>
      </c>
      <c r="W43" s="2">
        <v>1280</v>
      </c>
      <c r="X43" s="2">
        <v>0</v>
      </c>
      <c r="Y43" s="2">
        <v>0</v>
      </c>
      <c r="Z43" s="2">
        <v>0</v>
      </c>
      <c r="AA43" s="1">
        <f t="shared" ref="AA43" si="39">Q43+S43+U43+W43+Y43</f>
        <v>3461</v>
      </c>
      <c r="AB43" s="13">
        <f t="shared" ref="AB43" si="40">R43+T43+V43+X43+Z43</f>
        <v>3068</v>
      </c>
      <c r="AC43" s="17">
        <f t="shared" ref="AC43" si="41">AA43+AB43</f>
        <v>6529</v>
      </c>
      <c r="AE43" s="4" t="s">
        <v>16</v>
      </c>
      <c r="AF43" s="2">
        <f t="shared" si="35"/>
        <v>3529.4131132508028</v>
      </c>
      <c r="AG43" s="2">
        <f t="shared" si="30"/>
        <v>5354.5567144719698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1907.28125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2929.4914764518926</v>
      </c>
      <c r="AQ43" s="13">
        <f t="shared" ref="AQ43" si="43">IFERROR(M43/AB43, "N.A.")</f>
        <v>5354.5567144719698</v>
      </c>
      <c r="AR43" s="14">
        <f t="shared" ref="AR43" si="44">IFERROR(N43/AC43, "N.A.")</f>
        <v>4069.0381375402058</v>
      </c>
    </row>
    <row r="44" spans="1:44" ht="15" customHeight="1" thickBot="1" x14ac:dyDescent="0.3">
      <c r="A44" s="5" t="s">
        <v>0</v>
      </c>
      <c r="B44" s="24">
        <f>B43+C43</f>
        <v>24125430.000000004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2441320</v>
      </c>
      <c r="I44" s="26"/>
      <c r="J44" s="24">
        <f>J43+K43</f>
        <v>0</v>
      </c>
      <c r="K44" s="26"/>
      <c r="L44" s="24">
        <f>L43+M43</f>
        <v>26566750.000000004</v>
      </c>
      <c r="M44" s="25"/>
      <c r="N44" s="18">
        <f>B44+D44+F44+H44+J44</f>
        <v>26566750.000000004</v>
      </c>
      <c r="P44" s="5" t="s">
        <v>0</v>
      </c>
      <c r="Q44" s="24">
        <f>Q43+R43</f>
        <v>5249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1280</v>
      </c>
      <c r="X44" s="26"/>
      <c r="Y44" s="24">
        <f>Y43+Z43</f>
        <v>0</v>
      </c>
      <c r="Z44" s="26"/>
      <c r="AA44" s="24">
        <f>AA43+AB43</f>
        <v>6529</v>
      </c>
      <c r="AB44" s="25"/>
      <c r="AC44" s="18">
        <f>Q44+S44+U44+W44+Y44</f>
        <v>6529</v>
      </c>
      <c r="AE44" s="5" t="s">
        <v>0</v>
      </c>
      <c r="AF44" s="27">
        <f>IFERROR(B44/Q44,"N.A.")</f>
        <v>4596.1954658030108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1907.28125</v>
      </c>
      <c r="AM44" s="28"/>
      <c r="AN44" s="27" t="str">
        <f>IFERROR(J44/Y44,"N.A.")</f>
        <v>N.A.</v>
      </c>
      <c r="AO44" s="28"/>
      <c r="AP44" s="27">
        <f>IFERROR(L44/AA44,"N.A.")</f>
        <v>4069.0381375402058</v>
      </c>
      <c r="AQ44" s="28"/>
      <c r="AR44" s="16">
        <f>IFERROR(N44/AC44, "N.A.")</f>
        <v>4069.0381375402058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17105163</v>
      </c>
      <c r="C15" s="2"/>
      <c r="D15" s="2">
        <v>14108560</v>
      </c>
      <c r="E15" s="2"/>
      <c r="F15" s="2">
        <v>10487270.000000002</v>
      </c>
      <c r="G15" s="2"/>
      <c r="H15" s="2">
        <v>37547043.99999997</v>
      </c>
      <c r="I15" s="2"/>
      <c r="J15" s="2">
        <v>0</v>
      </c>
      <c r="K15" s="2"/>
      <c r="L15" s="1">
        <f>B15+D15+F15+H15+J15</f>
        <v>79248036.99999997</v>
      </c>
      <c r="M15" s="13">
        <f>C15+E15+G15+I15+K15</f>
        <v>0</v>
      </c>
      <c r="N15" s="14">
        <f>L15+M15</f>
        <v>79248036.99999997</v>
      </c>
      <c r="P15" s="3" t="s">
        <v>12</v>
      </c>
      <c r="Q15" s="2">
        <v>5447</v>
      </c>
      <c r="R15" s="2">
        <v>0</v>
      </c>
      <c r="S15" s="2">
        <v>3454</v>
      </c>
      <c r="T15" s="2">
        <v>0</v>
      </c>
      <c r="U15" s="2">
        <v>2174</v>
      </c>
      <c r="V15" s="2">
        <v>0</v>
      </c>
      <c r="W15" s="2">
        <v>14855</v>
      </c>
      <c r="X15" s="2">
        <v>0</v>
      </c>
      <c r="Y15" s="2">
        <v>1601</v>
      </c>
      <c r="Z15" s="2">
        <v>0</v>
      </c>
      <c r="AA15" s="1">
        <f>Q15+S15+U15+W15+Y15</f>
        <v>27531</v>
      </c>
      <c r="AB15" s="13">
        <f>R15+T15+V15+X15+Z15</f>
        <v>0</v>
      </c>
      <c r="AC15" s="14">
        <f>AA15+AB15</f>
        <v>27531</v>
      </c>
      <c r="AE15" s="3" t="s">
        <v>12</v>
      </c>
      <c r="AF15" s="2">
        <f>IFERROR(B15/Q15, "N.A.")</f>
        <v>3140.2906186891869</v>
      </c>
      <c r="AG15" s="2" t="str">
        <f t="shared" ref="AG15:AR19" si="0">IFERROR(C15/R15, "N.A.")</f>
        <v>N.A.</v>
      </c>
      <c r="AH15" s="2">
        <f t="shared" si="0"/>
        <v>4084.7017950202662</v>
      </c>
      <c r="AI15" s="2" t="str">
        <f t="shared" si="0"/>
        <v>N.A.</v>
      </c>
      <c r="AJ15" s="2">
        <f t="shared" si="0"/>
        <v>4823.9512419503226</v>
      </c>
      <c r="AK15" s="2" t="str">
        <f t="shared" si="0"/>
        <v>N.A.</v>
      </c>
      <c r="AL15" s="2">
        <f t="shared" si="0"/>
        <v>2527.569437899695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2878.501943263956</v>
      </c>
      <c r="AQ15" s="13" t="str">
        <f t="shared" si="0"/>
        <v>N.A.</v>
      </c>
      <c r="AR15" s="14">
        <f t="shared" si="0"/>
        <v>2878.501943263956</v>
      </c>
    </row>
    <row r="16" spans="1:44" ht="15" customHeight="1" thickBot="1" x14ac:dyDescent="0.3">
      <c r="A16" s="3" t="s">
        <v>13</v>
      </c>
      <c r="B16" s="2">
        <v>8964723.9999999963</v>
      </c>
      <c r="C16" s="2">
        <v>1984560</v>
      </c>
      <c r="D16" s="2">
        <v>519440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9484163.9999999963</v>
      </c>
      <c r="M16" s="13">
        <f t="shared" si="1"/>
        <v>1984560</v>
      </c>
      <c r="N16" s="14">
        <f t="shared" ref="N16:N18" si="2">L16+M16</f>
        <v>11468723.999999996</v>
      </c>
      <c r="P16" s="3" t="s">
        <v>13</v>
      </c>
      <c r="Q16" s="2">
        <v>3789</v>
      </c>
      <c r="R16" s="2">
        <v>488</v>
      </c>
      <c r="S16" s="2">
        <v>302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4091</v>
      </c>
      <c r="AB16" s="13">
        <f t="shared" si="3"/>
        <v>488</v>
      </c>
      <c r="AC16" s="14">
        <f t="shared" ref="AC16:AC18" si="4">AA16+AB16</f>
        <v>4579</v>
      </c>
      <c r="AE16" s="3" t="s">
        <v>13</v>
      </c>
      <c r="AF16" s="2">
        <f t="shared" ref="AF16:AF19" si="5">IFERROR(B16/Q16, "N.A.")</f>
        <v>2365.986803906043</v>
      </c>
      <c r="AG16" s="2">
        <f t="shared" si="0"/>
        <v>4066.7213114754099</v>
      </c>
      <c r="AH16" s="2">
        <f t="shared" si="0"/>
        <v>1720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2318.299682229283</v>
      </c>
      <c r="AQ16" s="13">
        <f t="shared" si="0"/>
        <v>4066.7213114754099</v>
      </c>
      <c r="AR16" s="14">
        <f t="shared" si="0"/>
        <v>2504.6350731600778</v>
      </c>
    </row>
    <row r="17" spans="1:44" ht="15" customHeight="1" thickBot="1" x14ac:dyDescent="0.3">
      <c r="A17" s="3" t="s">
        <v>14</v>
      </c>
      <c r="B17" s="2">
        <v>66695128.999999985</v>
      </c>
      <c r="C17" s="2">
        <v>390003814.00000006</v>
      </c>
      <c r="D17" s="2">
        <v>10268370.000000002</v>
      </c>
      <c r="E17" s="2">
        <v>11730350</v>
      </c>
      <c r="F17" s="2"/>
      <c r="G17" s="2">
        <v>29081100.000000004</v>
      </c>
      <c r="H17" s="2"/>
      <c r="I17" s="2">
        <v>29718550</v>
      </c>
      <c r="J17" s="2">
        <v>0</v>
      </c>
      <c r="K17" s="2"/>
      <c r="L17" s="1">
        <f t="shared" si="1"/>
        <v>76963498.999999985</v>
      </c>
      <c r="M17" s="13">
        <f t="shared" si="1"/>
        <v>460533814.00000006</v>
      </c>
      <c r="N17" s="14">
        <f t="shared" si="2"/>
        <v>537497313</v>
      </c>
      <c r="P17" s="3" t="s">
        <v>14</v>
      </c>
      <c r="Q17" s="2">
        <v>17419</v>
      </c>
      <c r="R17" s="2">
        <v>53854</v>
      </c>
      <c r="S17" s="2">
        <v>2897</v>
      </c>
      <c r="T17" s="2">
        <v>566</v>
      </c>
      <c r="U17" s="2">
        <v>0</v>
      </c>
      <c r="V17" s="2">
        <v>1517</v>
      </c>
      <c r="W17" s="2">
        <v>0</v>
      </c>
      <c r="X17" s="2">
        <v>5103</v>
      </c>
      <c r="Y17" s="2">
        <v>2476</v>
      </c>
      <c r="Z17" s="2">
        <v>0</v>
      </c>
      <c r="AA17" s="1">
        <f t="shared" si="3"/>
        <v>22792</v>
      </c>
      <c r="AB17" s="13">
        <f t="shared" si="3"/>
        <v>61040</v>
      </c>
      <c r="AC17" s="14">
        <f t="shared" si="4"/>
        <v>83832</v>
      </c>
      <c r="AE17" s="3" t="s">
        <v>14</v>
      </c>
      <c r="AF17" s="2">
        <f t="shared" si="5"/>
        <v>3828.8724381422576</v>
      </c>
      <c r="AG17" s="2">
        <f t="shared" si="0"/>
        <v>7241.8727299736338</v>
      </c>
      <c r="AH17" s="2">
        <f t="shared" si="0"/>
        <v>3544.4839489126689</v>
      </c>
      <c r="AI17" s="2">
        <f t="shared" si="0"/>
        <v>20725</v>
      </c>
      <c r="AJ17" s="2" t="str">
        <f t="shared" si="0"/>
        <v>N.A.</v>
      </c>
      <c r="AK17" s="2">
        <f t="shared" si="0"/>
        <v>19170.138431114043</v>
      </c>
      <c r="AL17" s="2" t="str">
        <f t="shared" si="0"/>
        <v>N.A.</v>
      </c>
      <c r="AM17" s="2">
        <f t="shared" si="0"/>
        <v>5823.7409367038999</v>
      </c>
      <c r="AN17" s="2">
        <f t="shared" si="0"/>
        <v>0</v>
      </c>
      <c r="AO17" s="2" t="str">
        <f t="shared" si="0"/>
        <v>N.A.</v>
      </c>
      <c r="AP17" s="15">
        <f t="shared" si="0"/>
        <v>3376.7768954018948</v>
      </c>
      <c r="AQ17" s="13">
        <f t="shared" si="0"/>
        <v>7544.7872542595032</v>
      </c>
      <c r="AR17" s="14">
        <f t="shared" si="0"/>
        <v>6411.6007371886626</v>
      </c>
    </row>
    <row r="18" spans="1:44" ht="15" customHeight="1" thickBot="1" x14ac:dyDescent="0.3">
      <c r="A18" s="3" t="s">
        <v>15</v>
      </c>
      <c r="B18" s="2">
        <v>6954818.9999999991</v>
      </c>
      <c r="C18" s="2">
        <v>596400</v>
      </c>
      <c r="D18" s="2">
        <v>296055</v>
      </c>
      <c r="E18" s="2"/>
      <c r="F18" s="2"/>
      <c r="G18" s="2">
        <v>3518540.0000000005</v>
      </c>
      <c r="H18" s="2">
        <v>3426771.9999999991</v>
      </c>
      <c r="I18" s="2"/>
      <c r="J18" s="2">
        <v>0</v>
      </c>
      <c r="K18" s="2"/>
      <c r="L18" s="1">
        <f t="shared" si="1"/>
        <v>10677645.999999998</v>
      </c>
      <c r="M18" s="13">
        <f t="shared" si="1"/>
        <v>4114940.0000000005</v>
      </c>
      <c r="N18" s="14">
        <f t="shared" si="2"/>
        <v>14792585.999999998</v>
      </c>
      <c r="P18" s="3" t="s">
        <v>15</v>
      </c>
      <c r="Q18" s="2">
        <v>4091</v>
      </c>
      <c r="R18" s="2">
        <v>213</v>
      </c>
      <c r="S18" s="2">
        <v>342</v>
      </c>
      <c r="T18" s="2">
        <v>0</v>
      </c>
      <c r="U18" s="2">
        <v>0</v>
      </c>
      <c r="V18" s="2">
        <v>1276</v>
      </c>
      <c r="W18" s="2">
        <v>6943</v>
      </c>
      <c r="X18" s="2">
        <v>0</v>
      </c>
      <c r="Y18" s="2">
        <v>4071</v>
      </c>
      <c r="Z18" s="2">
        <v>0</v>
      </c>
      <c r="AA18" s="1">
        <f t="shared" si="3"/>
        <v>15447</v>
      </c>
      <c r="AB18" s="13">
        <f t="shared" si="3"/>
        <v>1489</v>
      </c>
      <c r="AC18" s="17">
        <f t="shared" si="4"/>
        <v>16936</v>
      </c>
      <c r="AE18" s="3" t="s">
        <v>15</v>
      </c>
      <c r="AF18" s="2">
        <f t="shared" si="5"/>
        <v>1700.0290882424833</v>
      </c>
      <c r="AG18" s="2">
        <f t="shared" si="0"/>
        <v>2800</v>
      </c>
      <c r="AH18" s="2">
        <f t="shared" si="0"/>
        <v>865.65789473684208</v>
      </c>
      <c r="AI18" s="2" t="str">
        <f t="shared" si="0"/>
        <v>N.A.</v>
      </c>
      <c r="AJ18" s="2" t="str">
        <f t="shared" si="0"/>
        <v>N.A.</v>
      </c>
      <c r="AK18" s="2">
        <f t="shared" si="0"/>
        <v>2757.4764890282136</v>
      </c>
      <c r="AL18" s="2">
        <f t="shared" si="0"/>
        <v>493.55782802822972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691.24399559785058</v>
      </c>
      <c r="AQ18" s="13">
        <f t="shared" si="0"/>
        <v>2763.5594358629955</v>
      </c>
      <c r="AR18" s="14">
        <f t="shared" si="0"/>
        <v>873.44036372224832</v>
      </c>
    </row>
    <row r="19" spans="1:44" ht="15" customHeight="1" thickBot="1" x14ac:dyDescent="0.3">
      <c r="A19" s="4" t="s">
        <v>16</v>
      </c>
      <c r="B19" s="2">
        <v>99719835.000000045</v>
      </c>
      <c r="C19" s="2">
        <v>392584774.00000006</v>
      </c>
      <c r="D19" s="2">
        <v>25192425</v>
      </c>
      <c r="E19" s="2">
        <v>11730350</v>
      </c>
      <c r="F19" s="2">
        <v>10487270.000000002</v>
      </c>
      <c r="G19" s="2">
        <v>32599640.000000007</v>
      </c>
      <c r="H19" s="2">
        <v>40973816.000000007</v>
      </c>
      <c r="I19" s="2">
        <v>29718550</v>
      </c>
      <c r="J19" s="2">
        <v>0</v>
      </c>
      <c r="K19" s="2"/>
      <c r="L19" s="1">
        <f t="shared" ref="L19" si="6">B19+D19+F19+H19+J19</f>
        <v>176373346.00000006</v>
      </c>
      <c r="M19" s="13">
        <f t="shared" ref="M19" si="7">C19+E19+G19+I19+K19</f>
        <v>466633314.00000006</v>
      </c>
      <c r="N19" s="17">
        <f t="shared" ref="N19" si="8">L19+M19</f>
        <v>643006660.00000012</v>
      </c>
      <c r="P19" s="4" t="s">
        <v>16</v>
      </c>
      <c r="Q19" s="2">
        <v>30746</v>
      </c>
      <c r="R19" s="2">
        <v>54555</v>
      </c>
      <c r="S19" s="2">
        <v>6995</v>
      </c>
      <c r="T19" s="2">
        <v>566</v>
      </c>
      <c r="U19" s="2">
        <v>2174</v>
      </c>
      <c r="V19" s="2">
        <v>2793</v>
      </c>
      <c r="W19" s="2">
        <v>21798</v>
      </c>
      <c r="X19" s="2">
        <v>5103</v>
      </c>
      <c r="Y19" s="2">
        <v>8148</v>
      </c>
      <c r="Z19" s="2">
        <v>0</v>
      </c>
      <c r="AA19" s="1">
        <f t="shared" ref="AA19" si="9">Q19+S19+U19+W19+Y19</f>
        <v>69861</v>
      </c>
      <c r="AB19" s="13">
        <f t="shared" ref="AB19" si="10">R19+T19+V19+X19+Z19</f>
        <v>63017</v>
      </c>
      <c r="AC19" s="14">
        <f t="shared" ref="AC19" si="11">AA19+AB19</f>
        <v>132878</v>
      </c>
      <c r="AE19" s="4" t="s">
        <v>16</v>
      </c>
      <c r="AF19" s="2">
        <f t="shared" si="5"/>
        <v>3243.3433617381138</v>
      </c>
      <c r="AG19" s="2">
        <f t="shared" si="0"/>
        <v>7196.1282008981771</v>
      </c>
      <c r="AH19" s="2">
        <f t="shared" si="0"/>
        <v>3601.4903502501788</v>
      </c>
      <c r="AI19" s="2">
        <f t="shared" si="0"/>
        <v>20725</v>
      </c>
      <c r="AJ19" s="2">
        <f t="shared" si="0"/>
        <v>4823.9512419503226</v>
      </c>
      <c r="AK19" s="2">
        <f t="shared" si="0"/>
        <v>11671.908342284285</v>
      </c>
      <c r="AL19" s="2">
        <f t="shared" si="0"/>
        <v>1879.7052940636759</v>
      </c>
      <c r="AM19" s="2">
        <f t="shared" si="0"/>
        <v>5823.7409367038999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2524.6324272483939</v>
      </c>
      <c r="AQ19" s="13">
        <f t="shared" ref="AQ19" si="13">IFERROR(M19/AB19, "N.A.")</f>
        <v>7404.8798578161459</v>
      </c>
      <c r="AR19" s="14">
        <f t="shared" ref="AR19" si="14">IFERROR(N19/AC19, "N.A.")</f>
        <v>4839.0753924652699</v>
      </c>
    </row>
    <row r="20" spans="1:44" ht="15" customHeight="1" thickBot="1" x14ac:dyDescent="0.3">
      <c r="A20" s="5" t="s">
        <v>0</v>
      </c>
      <c r="B20" s="24">
        <f>B19+C19</f>
        <v>492304609.00000012</v>
      </c>
      <c r="C20" s="26"/>
      <c r="D20" s="24">
        <f>D19+E19</f>
        <v>36922775</v>
      </c>
      <c r="E20" s="26"/>
      <c r="F20" s="24">
        <f>F19+G19</f>
        <v>43086910.000000007</v>
      </c>
      <c r="G20" s="26"/>
      <c r="H20" s="24">
        <f>H19+I19</f>
        <v>70692366</v>
      </c>
      <c r="I20" s="26"/>
      <c r="J20" s="24">
        <f>J19+K19</f>
        <v>0</v>
      </c>
      <c r="K20" s="26"/>
      <c r="L20" s="24">
        <f>L19+M19</f>
        <v>643006660.00000012</v>
      </c>
      <c r="M20" s="25"/>
      <c r="N20" s="18">
        <f>B20+D20+F20+H20+J20</f>
        <v>643006660.00000012</v>
      </c>
      <c r="P20" s="5" t="s">
        <v>0</v>
      </c>
      <c r="Q20" s="24">
        <f>Q19+R19</f>
        <v>85301</v>
      </c>
      <c r="R20" s="26"/>
      <c r="S20" s="24">
        <f>S19+T19</f>
        <v>7561</v>
      </c>
      <c r="T20" s="26"/>
      <c r="U20" s="24">
        <f>U19+V19</f>
        <v>4967</v>
      </c>
      <c r="V20" s="26"/>
      <c r="W20" s="24">
        <f>W19+X19</f>
        <v>26901</v>
      </c>
      <c r="X20" s="26"/>
      <c r="Y20" s="24">
        <f>Y19+Z19</f>
        <v>8148</v>
      </c>
      <c r="Z20" s="26"/>
      <c r="AA20" s="24">
        <f>AA19+AB19</f>
        <v>132878</v>
      </c>
      <c r="AB20" s="26"/>
      <c r="AC20" s="19">
        <f>Q20+S20+U20+W20+Y20</f>
        <v>132878</v>
      </c>
      <c r="AE20" s="5" t="s">
        <v>0</v>
      </c>
      <c r="AF20" s="27">
        <f>IFERROR(B20/Q20,"N.A.")</f>
        <v>5771.3814492209949</v>
      </c>
      <c r="AG20" s="28"/>
      <c r="AH20" s="27">
        <f>IFERROR(D20/S20,"N.A.")</f>
        <v>4883.3190054225634</v>
      </c>
      <c r="AI20" s="28"/>
      <c r="AJ20" s="27">
        <f>IFERROR(F20/U20,"N.A.")</f>
        <v>8674.6345882826663</v>
      </c>
      <c r="AK20" s="28"/>
      <c r="AL20" s="27">
        <f>IFERROR(H20/W20,"N.A.")</f>
        <v>2627.871305899409</v>
      </c>
      <c r="AM20" s="28"/>
      <c r="AN20" s="27">
        <f>IFERROR(J20/Y20,"N.A.")</f>
        <v>0</v>
      </c>
      <c r="AO20" s="28"/>
      <c r="AP20" s="27">
        <f>IFERROR(L20/AA20,"N.A.")</f>
        <v>4839.0753924652699</v>
      </c>
      <c r="AQ20" s="28"/>
      <c r="AR20" s="16">
        <f>IFERROR(N20/AC20, "N.A.")</f>
        <v>4839.0753924652699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14267765</v>
      </c>
      <c r="C27" s="2"/>
      <c r="D27" s="2">
        <v>12709060</v>
      </c>
      <c r="E27" s="2"/>
      <c r="F27" s="2">
        <v>10487270</v>
      </c>
      <c r="G27" s="2"/>
      <c r="H27" s="2">
        <v>22131174.000000004</v>
      </c>
      <c r="I27" s="2"/>
      <c r="J27" s="2"/>
      <c r="K27" s="2"/>
      <c r="L27" s="1">
        <f>B27+D27+F27+H27+J27</f>
        <v>59595269</v>
      </c>
      <c r="M27" s="13">
        <f>C27+E27+G27+I27+K27</f>
        <v>0</v>
      </c>
      <c r="N27" s="14">
        <f>L27+M27</f>
        <v>59595269</v>
      </c>
      <c r="P27" s="3" t="s">
        <v>12</v>
      </c>
      <c r="Q27" s="2">
        <v>3665</v>
      </c>
      <c r="R27" s="2">
        <v>0</v>
      </c>
      <c r="S27" s="2">
        <v>3143</v>
      </c>
      <c r="T27" s="2">
        <v>0</v>
      </c>
      <c r="U27" s="2">
        <v>2072</v>
      </c>
      <c r="V27" s="2">
        <v>0</v>
      </c>
      <c r="W27" s="2">
        <v>6542</v>
      </c>
      <c r="X27" s="2">
        <v>0</v>
      </c>
      <c r="Y27" s="2">
        <v>0</v>
      </c>
      <c r="Z27" s="2">
        <v>0</v>
      </c>
      <c r="AA27" s="1">
        <f>Q27+S27+U27+W27+Y27</f>
        <v>15422</v>
      </c>
      <c r="AB27" s="13">
        <f>R27+T27+V27+X27+Z27</f>
        <v>0</v>
      </c>
      <c r="AC27" s="14">
        <f>AA27+AB27</f>
        <v>15422</v>
      </c>
      <c r="AE27" s="3" t="s">
        <v>12</v>
      </c>
      <c r="AF27" s="2">
        <f>IFERROR(B27/Q27, "N.A.")</f>
        <v>3892.9781718963163</v>
      </c>
      <c r="AG27" s="2" t="str">
        <f t="shared" ref="AG27:AR31" si="15">IFERROR(C27/R27, "N.A.")</f>
        <v>N.A.</v>
      </c>
      <c r="AH27" s="2">
        <f t="shared" si="15"/>
        <v>4043.608017817372</v>
      </c>
      <c r="AI27" s="2" t="str">
        <f t="shared" si="15"/>
        <v>N.A.</v>
      </c>
      <c r="AJ27" s="2">
        <f t="shared" si="15"/>
        <v>5061.4237451737454</v>
      </c>
      <c r="AK27" s="2" t="str">
        <f t="shared" si="15"/>
        <v>N.A.</v>
      </c>
      <c r="AL27" s="2">
        <f t="shared" si="15"/>
        <v>3382.9370223173346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3864.3022305796912</v>
      </c>
      <c r="AQ27" s="13" t="str">
        <f t="shared" si="15"/>
        <v>N.A.</v>
      </c>
      <c r="AR27" s="14">
        <f t="shared" si="15"/>
        <v>3864.3022305796912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48819519.000000022</v>
      </c>
      <c r="C29" s="2">
        <v>223520659.99999994</v>
      </c>
      <c r="D29" s="2">
        <v>5108510</v>
      </c>
      <c r="E29" s="2">
        <v>11730350</v>
      </c>
      <c r="F29" s="2"/>
      <c r="G29" s="2">
        <v>23026700.000000004</v>
      </c>
      <c r="H29" s="2"/>
      <c r="I29" s="2">
        <v>22821050</v>
      </c>
      <c r="J29" s="2">
        <v>0</v>
      </c>
      <c r="K29" s="2"/>
      <c r="L29" s="1">
        <f t="shared" si="16"/>
        <v>53928029.000000022</v>
      </c>
      <c r="M29" s="13">
        <f t="shared" si="16"/>
        <v>281098759.99999994</v>
      </c>
      <c r="N29" s="14">
        <f t="shared" si="17"/>
        <v>335026788.99999994</v>
      </c>
      <c r="P29" s="3" t="s">
        <v>14</v>
      </c>
      <c r="Q29" s="2">
        <v>11132</v>
      </c>
      <c r="R29" s="2">
        <v>31243</v>
      </c>
      <c r="S29" s="2">
        <v>1790</v>
      </c>
      <c r="T29" s="2">
        <v>566</v>
      </c>
      <c r="U29" s="2">
        <v>0</v>
      </c>
      <c r="V29" s="2">
        <v>1341</v>
      </c>
      <c r="W29" s="2">
        <v>0</v>
      </c>
      <c r="X29" s="2">
        <v>3380</v>
      </c>
      <c r="Y29" s="2">
        <v>443</v>
      </c>
      <c r="Z29" s="2">
        <v>0</v>
      </c>
      <c r="AA29" s="1">
        <f t="shared" si="18"/>
        <v>13365</v>
      </c>
      <c r="AB29" s="13">
        <f t="shared" si="18"/>
        <v>36530</v>
      </c>
      <c r="AC29" s="14">
        <f t="shared" si="19"/>
        <v>49895</v>
      </c>
      <c r="AE29" s="3" t="s">
        <v>14</v>
      </c>
      <c r="AF29" s="2">
        <f t="shared" si="20"/>
        <v>4385.5119475386291</v>
      </c>
      <c r="AG29" s="2">
        <f t="shared" si="15"/>
        <v>7154.2636750632118</v>
      </c>
      <c r="AH29" s="2">
        <f t="shared" si="15"/>
        <v>2853.9162011173185</v>
      </c>
      <c r="AI29" s="2">
        <f t="shared" si="15"/>
        <v>20725</v>
      </c>
      <c r="AJ29" s="2" t="str">
        <f t="shared" si="15"/>
        <v>N.A.</v>
      </c>
      <c r="AK29" s="2">
        <f t="shared" si="15"/>
        <v>17171.290082028339</v>
      </c>
      <c r="AL29" s="2" t="str">
        <f t="shared" si="15"/>
        <v>N.A.</v>
      </c>
      <c r="AM29" s="2">
        <f t="shared" si="15"/>
        <v>6751.789940828402</v>
      </c>
      <c r="AN29" s="2">
        <f t="shared" si="15"/>
        <v>0</v>
      </c>
      <c r="AO29" s="2" t="str">
        <f t="shared" si="15"/>
        <v>N.A.</v>
      </c>
      <c r="AP29" s="15">
        <f t="shared" si="15"/>
        <v>4035.0190048634508</v>
      </c>
      <c r="AQ29" s="13">
        <f t="shared" si="15"/>
        <v>7695.0112236517916</v>
      </c>
      <c r="AR29" s="14">
        <f t="shared" si="15"/>
        <v>6714.6365166850373</v>
      </c>
    </row>
    <row r="30" spans="1:44" ht="15" customHeight="1" thickBot="1" x14ac:dyDescent="0.3">
      <c r="A30" s="3" t="s">
        <v>15</v>
      </c>
      <c r="B30" s="2">
        <v>6954818.9999999991</v>
      </c>
      <c r="C30" s="2">
        <v>596400</v>
      </c>
      <c r="D30" s="2">
        <v>296055</v>
      </c>
      <c r="E30" s="2"/>
      <c r="F30" s="2"/>
      <c r="G30" s="2">
        <v>3518540.0000000005</v>
      </c>
      <c r="H30" s="2">
        <v>3426771.9999999991</v>
      </c>
      <c r="I30" s="2"/>
      <c r="J30" s="2">
        <v>0</v>
      </c>
      <c r="K30" s="2"/>
      <c r="L30" s="1">
        <f t="shared" si="16"/>
        <v>10677645.999999998</v>
      </c>
      <c r="M30" s="13">
        <f t="shared" si="16"/>
        <v>4114940.0000000005</v>
      </c>
      <c r="N30" s="14">
        <f t="shared" si="17"/>
        <v>14792585.999999998</v>
      </c>
      <c r="P30" s="3" t="s">
        <v>15</v>
      </c>
      <c r="Q30" s="2">
        <v>4091</v>
      </c>
      <c r="R30" s="2">
        <v>213</v>
      </c>
      <c r="S30" s="2">
        <v>342</v>
      </c>
      <c r="T30" s="2">
        <v>0</v>
      </c>
      <c r="U30" s="2">
        <v>0</v>
      </c>
      <c r="V30" s="2">
        <v>1276</v>
      </c>
      <c r="W30" s="2">
        <v>6760</v>
      </c>
      <c r="X30" s="2">
        <v>0</v>
      </c>
      <c r="Y30" s="2">
        <v>2379</v>
      </c>
      <c r="Z30" s="2">
        <v>0</v>
      </c>
      <c r="AA30" s="1">
        <f t="shared" si="18"/>
        <v>13572</v>
      </c>
      <c r="AB30" s="13">
        <f t="shared" si="18"/>
        <v>1489</v>
      </c>
      <c r="AC30" s="17">
        <f t="shared" si="19"/>
        <v>15061</v>
      </c>
      <c r="AE30" s="3" t="s">
        <v>15</v>
      </c>
      <c r="AF30" s="2">
        <f t="shared" si="20"/>
        <v>1700.0290882424833</v>
      </c>
      <c r="AG30" s="2">
        <f t="shared" si="15"/>
        <v>2800</v>
      </c>
      <c r="AH30" s="2">
        <f t="shared" si="15"/>
        <v>865.65789473684208</v>
      </c>
      <c r="AI30" s="2" t="str">
        <f t="shared" si="15"/>
        <v>N.A.</v>
      </c>
      <c r="AJ30" s="2" t="str">
        <f t="shared" si="15"/>
        <v>N.A.</v>
      </c>
      <c r="AK30" s="2">
        <f t="shared" si="15"/>
        <v>2757.4764890282136</v>
      </c>
      <c r="AL30" s="2">
        <f t="shared" si="15"/>
        <v>506.91893491124245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786.74078986147936</v>
      </c>
      <c r="AQ30" s="13">
        <f t="shared" si="15"/>
        <v>2763.5594358629955</v>
      </c>
      <c r="AR30" s="14">
        <f t="shared" si="15"/>
        <v>982.17820861828557</v>
      </c>
    </row>
    <row r="31" spans="1:44" ht="15" customHeight="1" thickBot="1" x14ac:dyDescent="0.3">
      <c r="A31" s="4" t="s">
        <v>16</v>
      </c>
      <c r="B31" s="2">
        <v>70042102.999999985</v>
      </c>
      <c r="C31" s="2">
        <v>224117060</v>
      </c>
      <c r="D31" s="2">
        <v>18113625.000000004</v>
      </c>
      <c r="E31" s="2">
        <v>11730350</v>
      </c>
      <c r="F31" s="2">
        <v>10487270</v>
      </c>
      <c r="G31" s="2">
        <v>26545240</v>
      </c>
      <c r="H31" s="2">
        <v>25557945.999999989</v>
      </c>
      <c r="I31" s="2">
        <v>22821050</v>
      </c>
      <c r="J31" s="2">
        <v>0</v>
      </c>
      <c r="K31" s="2"/>
      <c r="L31" s="1">
        <f t="shared" ref="L31" si="21">B31+D31+F31+H31+J31</f>
        <v>124200943.99999997</v>
      </c>
      <c r="M31" s="13">
        <f t="shared" ref="M31" si="22">C31+E31+G31+I31+K31</f>
        <v>285213700</v>
      </c>
      <c r="N31" s="17">
        <f t="shared" ref="N31" si="23">L31+M31</f>
        <v>409414644</v>
      </c>
      <c r="P31" s="4" t="s">
        <v>16</v>
      </c>
      <c r="Q31" s="2">
        <v>18888</v>
      </c>
      <c r="R31" s="2">
        <v>31456</v>
      </c>
      <c r="S31" s="2">
        <v>5275</v>
      </c>
      <c r="T31" s="2">
        <v>566</v>
      </c>
      <c r="U31" s="2">
        <v>2072</v>
      </c>
      <c r="V31" s="2">
        <v>2617</v>
      </c>
      <c r="W31" s="2">
        <v>13302</v>
      </c>
      <c r="X31" s="2">
        <v>3380</v>
      </c>
      <c r="Y31" s="2">
        <v>2822</v>
      </c>
      <c r="Z31" s="2">
        <v>0</v>
      </c>
      <c r="AA31" s="1">
        <f t="shared" ref="AA31" si="24">Q31+S31+U31+W31+Y31</f>
        <v>42359</v>
      </c>
      <c r="AB31" s="13">
        <f t="shared" ref="AB31" si="25">R31+T31+V31+X31+Z31</f>
        <v>38019</v>
      </c>
      <c r="AC31" s="14">
        <f t="shared" ref="AC31" si="26">AA31+AB31</f>
        <v>80378</v>
      </c>
      <c r="AE31" s="4" t="s">
        <v>16</v>
      </c>
      <c r="AF31" s="2">
        <f t="shared" si="20"/>
        <v>3708.2858428631926</v>
      </c>
      <c r="AG31" s="2">
        <f t="shared" si="15"/>
        <v>7124.7793743641914</v>
      </c>
      <c r="AH31" s="2">
        <f t="shared" si="15"/>
        <v>3433.862559241707</v>
      </c>
      <c r="AI31" s="2">
        <f t="shared" si="15"/>
        <v>20725</v>
      </c>
      <c r="AJ31" s="2">
        <f t="shared" si="15"/>
        <v>5061.4237451737454</v>
      </c>
      <c r="AK31" s="2">
        <f t="shared" si="15"/>
        <v>10143.38555598013</v>
      </c>
      <c r="AL31" s="2">
        <f t="shared" si="15"/>
        <v>1921.3611486994428</v>
      </c>
      <c r="AM31" s="2">
        <f t="shared" si="15"/>
        <v>6751.789940828402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2932.1028352888397</v>
      </c>
      <c r="AQ31" s="13">
        <f t="shared" ref="AQ31" si="28">IFERROR(M31/AB31, "N.A.")</f>
        <v>7501.8727478366081</v>
      </c>
      <c r="AR31" s="14">
        <f t="shared" ref="AR31" si="29">IFERROR(N31/AC31, "N.A.")</f>
        <v>5093.6157157431135</v>
      </c>
    </row>
    <row r="32" spans="1:44" ht="15" customHeight="1" thickBot="1" x14ac:dyDescent="0.3">
      <c r="A32" s="5" t="s">
        <v>0</v>
      </c>
      <c r="B32" s="24">
        <f>B31+C31</f>
        <v>294159163</v>
      </c>
      <c r="C32" s="26"/>
      <c r="D32" s="24">
        <f>D31+E31</f>
        <v>29843975.000000004</v>
      </c>
      <c r="E32" s="26"/>
      <c r="F32" s="24">
        <f>F31+G31</f>
        <v>37032510</v>
      </c>
      <c r="G32" s="26"/>
      <c r="H32" s="24">
        <f>H31+I31</f>
        <v>48378995.999999985</v>
      </c>
      <c r="I32" s="26"/>
      <c r="J32" s="24">
        <f>J31+K31</f>
        <v>0</v>
      </c>
      <c r="K32" s="26"/>
      <c r="L32" s="24">
        <f>L31+M31</f>
        <v>409414644</v>
      </c>
      <c r="M32" s="25"/>
      <c r="N32" s="18">
        <f>B32+D32+F32+H32+J32</f>
        <v>409414644</v>
      </c>
      <c r="P32" s="5" t="s">
        <v>0</v>
      </c>
      <c r="Q32" s="24">
        <f>Q31+R31</f>
        <v>50344</v>
      </c>
      <c r="R32" s="26"/>
      <c r="S32" s="24">
        <f>S31+T31</f>
        <v>5841</v>
      </c>
      <c r="T32" s="26"/>
      <c r="U32" s="24">
        <f>U31+V31</f>
        <v>4689</v>
      </c>
      <c r="V32" s="26"/>
      <c r="W32" s="24">
        <f>W31+X31</f>
        <v>16682</v>
      </c>
      <c r="X32" s="26"/>
      <c r="Y32" s="24">
        <f>Y31+Z31</f>
        <v>2822</v>
      </c>
      <c r="Z32" s="26"/>
      <c r="AA32" s="24">
        <f>AA31+AB31</f>
        <v>80378</v>
      </c>
      <c r="AB32" s="26"/>
      <c r="AC32" s="19">
        <f>Q32+S32+U32+W32+Y32</f>
        <v>80378</v>
      </c>
      <c r="AE32" s="5" t="s">
        <v>0</v>
      </c>
      <c r="AF32" s="27">
        <f>IFERROR(B32/Q32,"N.A.")</f>
        <v>5842.9835332909579</v>
      </c>
      <c r="AG32" s="28"/>
      <c r="AH32" s="27">
        <f>IFERROR(D32/S32,"N.A.")</f>
        <v>5109.3947954117448</v>
      </c>
      <c r="AI32" s="28"/>
      <c r="AJ32" s="27">
        <f>IFERROR(F32/U32,"N.A.")</f>
        <v>7897.7415227127321</v>
      </c>
      <c r="AK32" s="28"/>
      <c r="AL32" s="27">
        <f>IFERROR(H32/W32,"N.A.")</f>
        <v>2900.0716940414809</v>
      </c>
      <c r="AM32" s="28"/>
      <c r="AN32" s="27">
        <f>IFERROR(J32/Y32,"N.A.")</f>
        <v>0</v>
      </c>
      <c r="AO32" s="28"/>
      <c r="AP32" s="27">
        <f>IFERROR(L32/AA32,"N.A.")</f>
        <v>5093.6157157431135</v>
      </c>
      <c r="AQ32" s="28"/>
      <c r="AR32" s="16">
        <f>IFERROR(N32/AC32, "N.A.")</f>
        <v>5093.6157157431135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2837398</v>
      </c>
      <c r="C39" s="2"/>
      <c r="D39" s="2">
        <v>1399500</v>
      </c>
      <c r="E39" s="2"/>
      <c r="F39" s="2">
        <v>0</v>
      </c>
      <c r="G39" s="2"/>
      <c r="H39" s="2">
        <v>15415870.000000006</v>
      </c>
      <c r="I39" s="2"/>
      <c r="J39" s="2">
        <v>0</v>
      </c>
      <c r="K39" s="2"/>
      <c r="L39" s="1">
        <f>B39+D39+F39+H39+J39</f>
        <v>19652768.000000007</v>
      </c>
      <c r="M39" s="13">
        <f>C39+E39+G39+I39+K39</f>
        <v>0</v>
      </c>
      <c r="N39" s="14">
        <f>L39+M39</f>
        <v>19652768.000000007</v>
      </c>
      <c r="P39" s="3" t="s">
        <v>12</v>
      </c>
      <c r="Q39" s="2">
        <v>1782</v>
      </c>
      <c r="R39" s="2">
        <v>0</v>
      </c>
      <c r="S39" s="2">
        <v>311</v>
      </c>
      <c r="T39" s="2">
        <v>0</v>
      </c>
      <c r="U39" s="2">
        <v>102</v>
      </c>
      <c r="V39" s="2">
        <v>0</v>
      </c>
      <c r="W39" s="2">
        <v>8313</v>
      </c>
      <c r="X39" s="2">
        <v>0</v>
      </c>
      <c r="Y39" s="2">
        <v>1601</v>
      </c>
      <c r="Z39" s="2">
        <v>0</v>
      </c>
      <c r="AA39" s="1">
        <f>Q39+S39+U39+W39+Y39</f>
        <v>12109</v>
      </c>
      <c r="AB39" s="13">
        <f>R39+T39+V39+X39+Z39</f>
        <v>0</v>
      </c>
      <c r="AC39" s="14">
        <f>AA39+AB39</f>
        <v>12109</v>
      </c>
      <c r="AE39" s="3" t="s">
        <v>12</v>
      </c>
      <c r="AF39" s="2">
        <f>IFERROR(B39/Q39, "N.A.")</f>
        <v>1592.2547699214365</v>
      </c>
      <c r="AG39" s="2" t="str">
        <f t="shared" ref="AG39:AR43" si="30">IFERROR(C39/R39, "N.A.")</f>
        <v>N.A.</v>
      </c>
      <c r="AH39" s="2">
        <f t="shared" si="30"/>
        <v>4500</v>
      </c>
      <c r="AI39" s="2" t="str">
        <f t="shared" si="30"/>
        <v>N.A.</v>
      </c>
      <c r="AJ39" s="2">
        <f t="shared" si="30"/>
        <v>0</v>
      </c>
      <c r="AK39" s="2" t="str">
        <f t="shared" si="30"/>
        <v>N.A.</v>
      </c>
      <c r="AL39" s="2">
        <f t="shared" si="30"/>
        <v>1854.429207265729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1622.9885209348424</v>
      </c>
      <c r="AQ39" s="13" t="str">
        <f t="shared" si="30"/>
        <v>N.A.</v>
      </c>
      <c r="AR39" s="14">
        <f t="shared" si="30"/>
        <v>1622.9885209348424</v>
      </c>
    </row>
    <row r="40" spans="1:44" ht="15" customHeight="1" thickBot="1" x14ac:dyDescent="0.3">
      <c r="A40" s="3" t="s">
        <v>13</v>
      </c>
      <c r="B40" s="2">
        <v>8964723.9999999963</v>
      </c>
      <c r="C40" s="2">
        <v>1984560</v>
      </c>
      <c r="D40" s="2">
        <v>519440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9484163.9999999963</v>
      </c>
      <c r="M40" s="13">
        <f t="shared" si="31"/>
        <v>1984560</v>
      </c>
      <c r="N40" s="14">
        <f t="shared" ref="N40:N42" si="32">L40+M40</f>
        <v>11468723.999999996</v>
      </c>
      <c r="P40" s="3" t="s">
        <v>13</v>
      </c>
      <c r="Q40" s="2">
        <v>3789</v>
      </c>
      <c r="R40" s="2">
        <v>488</v>
      </c>
      <c r="S40" s="2">
        <v>302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4091</v>
      </c>
      <c r="AB40" s="13">
        <f t="shared" si="33"/>
        <v>488</v>
      </c>
      <c r="AC40" s="14">
        <f t="shared" ref="AC40:AC42" si="34">AA40+AB40</f>
        <v>4579</v>
      </c>
      <c r="AE40" s="3" t="s">
        <v>13</v>
      </c>
      <c r="AF40" s="2">
        <f t="shared" ref="AF40:AF43" si="35">IFERROR(B40/Q40, "N.A.")</f>
        <v>2365.986803906043</v>
      </c>
      <c r="AG40" s="2">
        <f t="shared" si="30"/>
        <v>4066.7213114754099</v>
      </c>
      <c r="AH40" s="2">
        <f t="shared" si="30"/>
        <v>1720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2318.299682229283</v>
      </c>
      <c r="AQ40" s="13">
        <f t="shared" si="30"/>
        <v>4066.7213114754099</v>
      </c>
      <c r="AR40" s="14">
        <f t="shared" si="30"/>
        <v>2504.6350731600778</v>
      </c>
    </row>
    <row r="41" spans="1:44" ht="15" customHeight="1" thickBot="1" x14ac:dyDescent="0.3">
      <c r="A41" s="3" t="s">
        <v>14</v>
      </c>
      <c r="B41" s="2">
        <v>17875609.999999996</v>
      </c>
      <c r="C41" s="2">
        <v>166483153.99999997</v>
      </c>
      <c r="D41" s="2">
        <v>5159860</v>
      </c>
      <c r="E41" s="2"/>
      <c r="F41" s="2"/>
      <c r="G41" s="2">
        <v>6054400</v>
      </c>
      <c r="H41" s="2"/>
      <c r="I41" s="2">
        <v>6897500</v>
      </c>
      <c r="J41" s="2">
        <v>0</v>
      </c>
      <c r="K41" s="2"/>
      <c r="L41" s="1">
        <f t="shared" si="31"/>
        <v>23035469.999999996</v>
      </c>
      <c r="M41" s="13">
        <f t="shared" si="31"/>
        <v>179435053.99999997</v>
      </c>
      <c r="N41" s="14">
        <f t="shared" si="32"/>
        <v>202470523.99999997</v>
      </c>
      <c r="P41" s="3" t="s">
        <v>14</v>
      </c>
      <c r="Q41" s="2">
        <v>6287</v>
      </c>
      <c r="R41" s="2">
        <v>22611</v>
      </c>
      <c r="S41" s="2">
        <v>1107</v>
      </c>
      <c r="T41" s="2">
        <v>0</v>
      </c>
      <c r="U41" s="2">
        <v>0</v>
      </c>
      <c r="V41" s="2">
        <v>176</v>
      </c>
      <c r="W41" s="2">
        <v>0</v>
      </c>
      <c r="X41" s="2">
        <v>1723</v>
      </c>
      <c r="Y41" s="2">
        <v>2033</v>
      </c>
      <c r="Z41" s="2">
        <v>0</v>
      </c>
      <c r="AA41" s="1">
        <f t="shared" si="33"/>
        <v>9427</v>
      </c>
      <c r="AB41" s="13">
        <f t="shared" si="33"/>
        <v>24510</v>
      </c>
      <c r="AC41" s="14">
        <f t="shared" si="34"/>
        <v>33937</v>
      </c>
      <c r="AE41" s="3" t="s">
        <v>14</v>
      </c>
      <c r="AF41" s="2">
        <f t="shared" si="35"/>
        <v>2843.2654684269119</v>
      </c>
      <c r="AG41" s="2">
        <f t="shared" si="30"/>
        <v>7362.9275131573113</v>
      </c>
      <c r="AH41" s="2">
        <f t="shared" si="30"/>
        <v>4661.1201445347788</v>
      </c>
      <c r="AI41" s="2" t="str">
        <f t="shared" si="30"/>
        <v>N.A.</v>
      </c>
      <c r="AJ41" s="2" t="str">
        <f t="shared" si="30"/>
        <v>N.A.</v>
      </c>
      <c r="AK41" s="2">
        <f t="shared" si="30"/>
        <v>34400</v>
      </c>
      <c r="AL41" s="2" t="str">
        <f t="shared" si="30"/>
        <v>N.A.</v>
      </c>
      <c r="AM41" s="2">
        <f t="shared" si="30"/>
        <v>4003.1921067904818</v>
      </c>
      <c r="AN41" s="2">
        <f t="shared" si="30"/>
        <v>0</v>
      </c>
      <c r="AO41" s="2" t="str">
        <f t="shared" si="30"/>
        <v>N.A.</v>
      </c>
      <c r="AP41" s="15">
        <f t="shared" si="30"/>
        <v>2443.5631696191786</v>
      </c>
      <c r="AQ41" s="13">
        <f t="shared" si="30"/>
        <v>7320.89163606691</v>
      </c>
      <c r="AR41" s="14">
        <f t="shared" si="30"/>
        <v>5966.0701888793928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0</v>
      </c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183</v>
      </c>
      <c r="X42" s="2">
        <v>0</v>
      </c>
      <c r="Y42" s="2">
        <v>1692</v>
      </c>
      <c r="Z42" s="2">
        <v>0</v>
      </c>
      <c r="AA42" s="1">
        <f t="shared" si="33"/>
        <v>1875</v>
      </c>
      <c r="AB42" s="13">
        <f t="shared" si="33"/>
        <v>0</v>
      </c>
      <c r="AC42" s="14">
        <f t="shared" si="34"/>
        <v>1875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29677732</v>
      </c>
      <c r="C43" s="2">
        <v>168467714</v>
      </c>
      <c r="D43" s="2">
        <v>7078799.9999999991</v>
      </c>
      <c r="E43" s="2"/>
      <c r="F43" s="2">
        <v>0</v>
      </c>
      <c r="G43" s="2">
        <v>6054400</v>
      </c>
      <c r="H43" s="2">
        <v>15415870.000000006</v>
      </c>
      <c r="I43" s="2">
        <v>6897500</v>
      </c>
      <c r="J43" s="2">
        <v>0</v>
      </c>
      <c r="K43" s="2"/>
      <c r="L43" s="1">
        <f t="shared" ref="L43" si="36">B43+D43+F43+H43+J43</f>
        <v>52172402.000000007</v>
      </c>
      <c r="M43" s="13">
        <f t="shared" ref="M43" si="37">C43+E43+G43+I43+K43</f>
        <v>181419614</v>
      </c>
      <c r="N43" s="17">
        <f t="shared" ref="N43" si="38">L43+M43</f>
        <v>233592016</v>
      </c>
      <c r="P43" s="4" t="s">
        <v>16</v>
      </c>
      <c r="Q43" s="2">
        <v>11858</v>
      </c>
      <c r="R43" s="2">
        <v>23099</v>
      </c>
      <c r="S43" s="2">
        <v>1720</v>
      </c>
      <c r="T43" s="2">
        <v>0</v>
      </c>
      <c r="U43" s="2">
        <v>102</v>
      </c>
      <c r="V43" s="2">
        <v>176</v>
      </c>
      <c r="W43" s="2">
        <v>8496</v>
      </c>
      <c r="X43" s="2">
        <v>1723</v>
      </c>
      <c r="Y43" s="2">
        <v>5326</v>
      </c>
      <c r="Z43" s="2">
        <v>0</v>
      </c>
      <c r="AA43" s="1">
        <f t="shared" ref="AA43" si="39">Q43+S43+U43+W43+Y43</f>
        <v>27502</v>
      </c>
      <c r="AB43" s="13">
        <f t="shared" ref="AB43" si="40">R43+T43+V43+X43+Z43</f>
        <v>24998</v>
      </c>
      <c r="AC43" s="17">
        <f t="shared" ref="AC43" si="41">AA43+AB43</f>
        <v>52500</v>
      </c>
      <c r="AE43" s="4" t="s">
        <v>16</v>
      </c>
      <c r="AF43" s="2">
        <f t="shared" si="35"/>
        <v>2502.7603305785124</v>
      </c>
      <c r="AG43" s="2">
        <f t="shared" si="30"/>
        <v>7293.2903588899953</v>
      </c>
      <c r="AH43" s="2">
        <f t="shared" si="30"/>
        <v>4115.5813953488368</v>
      </c>
      <c r="AI43" s="2" t="str">
        <f t="shared" si="30"/>
        <v>N.A.</v>
      </c>
      <c r="AJ43" s="2">
        <f t="shared" si="30"/>
        <v>0</v>
      </c>
      <c r="AK43" s="2">
        <f t="shared" si="30"/>
        <v>34400</v>
      </c>
      <c r="AL43" s="2">
        <f t="shared" si="30"/>
        <v>1814.4856403013189</v>
      </c>
      <c r="AM43" s="2">
        <f t="shared" si="30"/>
        <v>4003.1921067904818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1897.0402879790563</v>
      </c>
      <c r="AQ43" s="13">
        <f t="shared" ref="AQ43" si="43">IFERROR(M43/AB43, "N.A.")</f>
        <v>7257.365149211937</v>
      </c>
      <c r="AR43" s="14">
        <f t="shared" ref="AR43" si="44">IFERROR(N43/AC43, "N.A.")</f>
        <v>4449.3717333333334</v>
      </c>
    </row>
    <row r="44" spans="1:44" ht="15" customHeight="1" thickBot="1" x14ac:dyDescent="0.3">
      <c r="A44" s="5" t="s">
        <v>0</v>
      </c>
      <c r="B44" s="24">
        <f>B43+C43</f>
        <v>198145446</v>
      </c>
      <c r="C44" s="26"/>
      <c r="D44" s="24">
        <f>D43+E43</f>
        <v>7078799.9999999991</v>
      </c>
      <c r="E44" s="26"/>
      <c r="F44" s="24">
        <f>F43+G43</f>
        <v>6054400</v>
      </c>
      <c r="G44" s="26"/>
      <c r="H44" s="24">
        <f>H43+I43</f>
        <v>22313370.000000007</v>
      </c>
      <c r="I44" s="26"/>
      <c r="J44" s="24">
        <f>J43+K43</f>
        <v>0</v>
      </c>
      <c r="K44" s="26"/>
      <c r="L44" s="24">
        <f>L43+M43</f>
        <v>233592016</v>
      </c>
      <c r="M44" s="25"/>
      <c r="N44" s="18">
        <f>B44+D44+F44+H44+J44</f>
        <v>233592016</v>
      </c>
      <c r="P44" s="5" t="s">
        <v>0</v>
      </c>
      <c r="Q44" s="24">
        <f>Q43+R43</f>
        <v>34957</v>
      </c>
      <c r="R44" s="26"/>
      <c r="S44" s="24">
        <f>S43+T43</f>
        <v>1720</v>
      </c>
      <c r="T44" s="26"/>
      <c r="U44" s="24">
        <f>U43+V43</f>
        <v>278</v>
      </c>
      <c r="V44" s="26"/>
      <c r="W44" s="24">
        <f>W43+X43</f>
        <v>10219</v>
      </c>
      <c r="X44" s="26"/>
      <c r="Y44" s="24">
        <f>Y43+Z43</f>
        <v>5326</v>
      </c>
      <c r="Z44" s="26"/>
      <c r="AA44" s="24">
        <f>AA43+AB43</f>
        <v>52500</v>
      </c>
      <c r="AB44" s="25"/>
      <c r="AC44" s="18">
        <f>Q44+S44+U44+W44+Y44</f>
        <v>52500</v>
      </c>
      <c r="AE44" s="5" t="s">
        <v>0</v>
      </c>
      <c r="AF44" s="27">
        <f>IFERROR(B44/Q44,"N.A.")</f>
        <v>5668.2623222816601</v>
      </c>
      <c r="AG44" s="28"/>
      <c r="AH44" s="27">
        <f>IFERROR(D44/S44,"N.A.")</f>
        <v>4115.5813953488368</v>
      </c>
      <c r="AI44" s="28"/>
      <c r="AJ44" s="27">
        <f>IFERROR(F44/U44,"N.A.")</f>
        <v>21778.417266187051</v>
      </c>
      <c r="AK44" s="28"/>
      <c r="AL44" s="27">
        <f>IFERROR(H44/W44,"N.A.")</f>
        <v>2183.5179567472364</v>
      </c>
      <c r="AM44" s="28"/>
      <c r="AN44" s="27">
        <f>IFERROR(J44/Y44,"N.A.")</f>
        <v>0</v>
      </c>
      <c r="AO44" s="28"/>
      <c r="AP44" s="27">
        <f>IFERROR(L44/AA44,"N.A.")</f>
        <v>4449.3717333333334</v>
      </c>
      <c r="AQ44" s="28"/>
      <c r="AR44" s="16">
        <f>IFERROR(N44/AC44, "N.A.")</f>
        <v>4449.3717333333334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97529581.000000015</v>
      </c>
      <c r="C15" s="2"/>
      <c r="D15" s="2">
        <v>67926052</v>
      </c>
      <c r="E15" s="2"/>
      <c r="F15" s="2">
        <v>40530021.999999993</v>
      </c>
      <c r="G15" s="2"/>
      <c r="H15" s="2">
        <v>144201171.99999985</v>
      </c>
      <c r="I15" s="2"/>
      <c r="J15" s="2">
        <v>0</v>
      </c>
      <c r="K15" s="2"/>
      <c r="L15" s="1">
        <f>B15+D15+F15+H15+J15</f>
        <v>350186826.99999988</v>
      </c>
      <c r="M15" s="13">
        <f>C15+E15+G15+I15+K15</f>
        <v>0</v>
      </c>
      <c r="N15" s="14">
        <f>L15+M15</f>
        <v>350186826.99999988</v>
      </c>
      <c r="P15" s="3" t="s">
        <v>12</v>
      </c>
      <c r="Q15" s="2">
        <v>22660</v>
      </c>
      <c r="R15" s="2">
        <v>0</v>
      </c>
      <c r="S15" s="2">
        <v>12710</v>
      </c>
      <c r="T15" s="2">
        <v>0</v>
      </c>
      <c r="U15" s="2">
        <v>6552</v>
      </c>
      <c r="V15" s="2">
        <v>0</v>
      </c>
      <c r="W15" s="2">
        <v>45281</v>
      </c>
      <c r="X15" s="2">
        <v>0</v>
      </c>
      <c r="Y15" s="2">
        <v>4478</v>
      </c>
      <c r="Z15" s="2">
        <v>0</v>
      </c>
      <c r="AA15" s="1">
        <f>Q15+S15+U15+W15+Y15</f>
        <v>91681</v>
      </c>
      <c r="AB15" s="13">
        <f>R15+T15+V15+X15+Z15</f>
        <v>0</v>
      </c>
      <c r="AC15" s="14">
        <f>AA15+AB15</f>
        <v>91681</v>
      </c>
      <c r="AE15" s="3" t="s">
        <v>12</v>
      </c>
      <c r="AF15" s="2">
        <f>IFERROR(B15/Q15, "N.A.")</f>
        <v>4304.0415269196828</v>
      </c>
      <c r="AG15" s="2" t="str">
        <f t="shared" ref="AG15:AR19" si="0">IFERROR(C15/R15, "N.A.")</f>
        <v>N.A.</v>
      </c>
      <c r="AH15" s="2">
        <f t="shared" si="0"/>
        <v>5344.2999213217936</v>
      </c>
      <c r="AI15" s="2" t="str">
        <f t="shared" si="0"/>
        <v>N.A.</v>
      </c>
      <c r="AJ15" s="2">
        <f t="shared" si="0"/>
        <v>6185.9007936507924</v>
      </c>
      <c r="AK15" s="2" t="str">
        <f t="shared" si="0"/>
        <v>N.A.</v>
      </c>
      <c r="AL15" s="2">
        <f t="shared" si="0"/>
        <v>3184.5845277268577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3819.62268081718</v>
      </c>
      <c r="AQ15" s="13" t="str">
        <f t="shared" si="0"/>
        <v>N.A.</v>
      </c>
      <c r="AR15" s="14">
        <f t="shared" si="0"/>
        <v>3819.62268081718</v>
      </c>
    </row>
    <row r="16" spans="1:44" ht="15" customHeight="1" thickBot="1" x14ac:dyDescent="0.3">
      <c r="A16" s="3" t="s">
        <v>13</v>
      </c>
      <c r="B16" s="2">
        <v>52978342.000000015</v>
      </c>
      <c r="C16" s="2">
        <v>3792179.9999999995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52978342.000000015</v>
      </c>
      <c r="M16" s="13">
        <f t="shared" si="1"/>
        <v>3792179.9999999995</v>
      </c>
      <c r="N16" s="14">
        <f t="shared" ref="N16:N18" si="2">L16+M16</f>
        <v>56770522.000000015</v>
      </c>
      <c r="P16" s="3" t="s">
        <v>13</v>
      </c>
      <c r="Q16" s="2">
        <v>15197</v>
      </c>
      <c r="R16" s="2">
        <v>977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15197</v>
      </c>
      <c r="AB16" s="13">
        <f t="shared" si="3"/>
        <v>977</v>
      </c>
      <c r="AC16" s="14">
        <f t="shared" ref="AC16:AC18" si="4">AA16+AB16</f>
        <v>16174</v>
      </c>
      <c r="AE16" s="3" t="s">
        <v>13</v>
      </c>
      <c r="AF16" s="2">
        <f t="shared" ref="AF16:AF19" si="5">IFERROR(B16/Q16, "N.A.")</f>
        <v>3486.1052839376202</v>
      </c>
      <c r="AG16" s="2">
        <f t="shared" si="0"/>
        <v>3881.4534288638683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3486.1052839376202</v>
      </c>
      <c r="AQ16" s="13">
        <f t="shared" si="0"/>
        <v>3881.4534288638683</v>
      </c>
      <c r="AR16" s="14">
        <f t="shared" si="0"/>
        <v>3509.9865215778418</v>
      </c>
    </row>
    <row r="17" spans="1:44" ht="15" customHeight="1" thickBot="1" x14ac:dyDescent="0.3">
      <c r="A17" s="3" t="s">
        <v>14</v>
      </c>
      <c r="B17" s="2">
        <v>175192986.99999994</v>
      </c>
      <c r="C17" s="2">
        <v>1162831215</v>
      </c>
      <c r="D17" s="2">
        <v>52827342.000000007</v>
      </c>
      <c r="E17" s="2">
        <v>31049344.999999996</v>
      </c>
      <c r="F17" s="2"/>
      <c r="G17" s="2">
        <v>132960834.99999997</v>
      </c>
      <c r="H17" s="2"/>
      <c r="I17" s="2">
        <v>47878289.999999985</v>
      </c>
      <c r="J17" s="2">
        <v>0</v>
      </c>
      <c r="K17" s="2"/>
      <c r="L17" s="1">
        <f t="shared" si="1"/>
        <v>228020328.99999994</v>
      </c>
      <c r="M17" s="13">
        <f t="shared" si="1"/>
        <v>1374719685</v>
      </c>
      <c r="N17" s="14">
        <f t="shared" si="2"/>
        <v>1602740014</v>
      </c>
      <c r="P17" s="3" t="s">
        <v>14</v>
      </c>
      <c r="Q17" s="2">
        <v>44302</v>
      </c>
      <c r="R17" s="2">
        <v>189298</v>
      </c>
      <c r="S17" s="2">
        <v>9768</v>
      </c>
      <c r="T17" s="2">
        <v>2819</v>
      </c>
      <c r="U17" s="2">
        <v>0</v>
      </c>
      <c r="V17" s="2">
        <v>10332</v>
      </c>
      <c r="W17" s="2">
        <v>0</v>
      </c>
      <c r="X17" s="2">
        <v>7149</v>
      </c>
      <c r="Y17" s="2">
        <v>3094</v>
      </c>
      <c r="Z17" s="2">
        <v>0</v>
      </c>
      <c r="AA17" s="1">
        <f t="shared" si="3"/>
        <v>57164</v>
      </c>
      <c r="AB17" s="13">
        <f t="shared" si="3"/>
        <v>209598</v>
      </c>
      <c r="AC17" s="14">
        <f t="shared" si="4"/>
        <v>266762</v>
      </c>
      <c r="AE17" s="3" t="s">
        <v>14</v>
      </c>
      <c r="AF17" s="2">
        <f t="shared" si="5"/>
        <v>3954.5164326666954</v>
      </c>
      <c r="AG17" s="2">
        <f t="shared" si="0"/>
        <v>6142.8605426364784</v>
      </c>
      <c r="AH17" s="2">
        <f t="shared" si="0"/>
        <v>5408.204545454546</v>
      </c>
      <c r="AI17" s="2">
        <f t="shared" si="0"/>
        <v>11014.311812699538</v>
      </c>
      <c r="AJ17" s="2" t="str">
        <f t="shared" si="0"/>
        <v>N.A.</v>
      </c>
      <c r="AK17" s="2">
        <f t="shared" si="0"/>
        <v>12868.838075880756</v>
      </c>
      <c r="AL17" s="2" t="str">
        <f t="shared" si="0"/>
        <v>N.A.</v>
      </c>
      <c r="AM17" s="2">
        <f t="shared" si="0"/>
        <v>6697.2010071338627</v>
      </c>
      <c r="AN17" s="2">
        <f t="shared" si="0"/>
        <v>0</v>
      </c>
      <c r="AO17" s="2" t="str">
        <f t="shared" si="0"/>
        <v>N.A.</v>
      </c>
      <c r="AP17" s="15">
        <f t="shared" si="0"/>
        <v>3988.8798719473784</v>
      </c>
      <c r="AQ17" s="13">
        <f t="shared" si="0"/>
        <v>6558.8397074399563</v>
      </c>
      <c r="AR17" s="14">
        <f t="shared" si="0"/>
        <v>6008.127147044931</v>
      </c>
    </row>
    <row r="18" spans="1:44" ht="15" customHeight="1" thickBot="1" x14ac:dyDescent="0.3">
      <c r="A18" s="3" t="s">
        <v>15</v>
      </c>
      <c r="B18" s="2">
        <v>5230950</v>
      </c>
      <c r="C18" s="2"/>
      <c r="D18" s="2"/>
      <c r="E18" s="2"/>
      <c r="F18" s="2"/>
      <c r="G18" s="2">
        <v>1204860</v>
      </c>
      <c r="H18" s="2">
        <v>779320</v>
      </c>
      <c r="I18" s="2"/>
      <c r="J18" s="2"/>
      <c r="K18" s="2"/>
      <c r="L18" s="1">
        <f t="shared" si="1"/>
        <v>6010270</v>
      </c>
      <c r="M18" s="13">
        <f t="shared" si="1"/>
        <v>1204860</v>
      </c>
      <c r="N18" s="14">
        <f t="shared" si="2"/>
        <v>7215130</v>
      </c>
      <c r="P18" s="3" t="s">
        <v>15</v>
      </c>
      <c r="Q18" s="2">
        <v>1285</v>
      </c>
      <c r="R18" s="2">
        <v>0</v>
      </c>
      <c r="S18" s="2">
        <v>0</v>
      </c>
      <c r="T18" s="2">
        <v>0</v>
      </c>
      <c r="U18" s="2">
        <v>0</v>
      </c>
      <c r="V18" s="2">
        <v>244</v>
      </c>
      <c r="W18" s="2">
        <v>345</v>
      </c>
      <c r="X18" s="2">
        <v>0</v>
      </c>
      <c r="Y18" s="2">
        <v>0</v>
      </c>
      <c r="Z18" s="2">
        <v>0</v>
      </c>
      <c r="AA18" s="1">
        <f t="shared" si="3"/>
        <v>1630</v>
      </c>
      <c r="AB18" s="13">
        <f t="shared" si="3"/>
        <v>244</v>
      </c>
      <c r="AC18" s="17">
        <f t="shared" si="4"/>
        <v>1874</v>
      </c>
      <c r="AE18" s="3" t="s">
        <v>15</v>
      </c>
      <c r="AF18" s="2">
        <f t="shared" si="5"/>
        <v>4070.7782101167313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4937.9508196721308</v>
      </c>
      <c r="AL18" s="2">
        <f t="shared" si="0"/>
        <v>2258.8985507246375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3687.282208588957</v>
      </c>
      <c r="AQ18" s="13">
        <f t="shared" si="0"/>
        <v>4937.9508196721308</v>
      </c>
      <c r="AR18" s="14">
        <f t="shared" si="0"/>
        <v>3850.1227321237993</v>
      </c>
    </row>
    <row r="19" spans="1:44" ht="15" customHeight="1" thickBot="1" x14ac:dyDescent="0.3">
      <c r="A19" s="4" t="s">
        <v>16</v>
      </c>
      <c r="B19" s="2">
        <v>330931860</v>
      </c>
      <c r="C19" s="2">
        <v>1166623394.9999988</v>
      </c>
      <c r="D19" s="2">
        <v>120753394.00000001</v>
      </c>
      <c r="E19" s="2">
        <v>31049344.999999996</v>
      </c>
      <c r="F19" s="2">
        <v>40530021.999999993</v>
      </c>
      <c r="G19" s="2">
        <v>134165695.00000003</v>
      </c>
      <c r="H19" s="2">
        <v>144980491.99999991</v>
      </c>
      <c r="I19" s="2">
        <v>47878289.999999985</v>
      </c>
      <c r="J19" s="2">
        <v>0</v>
      </c>
      <c r="K19" s="2"/>
      <c r="L19" s="1">
        <f t="shared" ref="L19" si="6">B19+D19+F19+H19+J19</f>
        <v>637195767.99999988</v>
      </c>
      <c r="M19" s="13">
        <f t="shared" ref="M19" si="7">C19+E19+G19+I19+K19</f>
        <v>1379716724.9999988</v>
      </c>
      <c r="N19" s="17">
        <f t="shared" ref="N19" si="8">L19+M19</f>
        <v>2016912492.9999986</v>
      </c>
      <c r="P19" s="4" t="s">
        <v>16</v>
      </c>
      <c r="Q19" s="2">
        <v>83444</v>
      </c>
      <c r="R19" s="2">
        <v>190275</v>
      </c>
      <c r="S19" s="2">
        <v>22478</v>
      </c>
      <c r="T19" s="2">
        <v>2819</v>
      </c>
      <c r="U19" s="2">
        <v>6552</v>
      </c>
      <c r="V19" s="2">
        <v>10576</v>
      </c>
      <c r="W19" s="2">
        <v>45626</v>
      </c>
      <c r="X19" s="2">
        <v>7149</v>
      </c>
      <c r="Y19" s="2">
        <v>7572</v>
      </c>
      <c r="Z19" s="2">
        <v>0</v>
      </c>
      <c r="AA19" s="1">
        <f t="shared" ref="AA19" si="9">Q19+S19+U19+W19+Y19</f>
        <v>165672</v>
      </c>
      <c r="AB19" s="13">
        <f t="shared" ref="AB19" si="10">R19+T19+V19+X19+Z19</f>
        <v>210819</v>
      </c>
      <c r="AC19" s="14">
        <f t="shared" ref="AC19" si="11">AA19+AB19</f>
        <v>376491</v>
      </c>
      <c r="AE19" s="4" t="s">
        <v>16</v>
      </c>
      <c r="AF19" s="2">
        <f t="shared" si="5"/>
        <v>3965.9155841043093</v>
      </c>
      <c r="AG19" s="2">
        <f t="shared" si="0"/>
        <v>6131.2489554591975</v>
      </c>
      <c r="AH19" s="2">
        <f t="shared" si="0"/>
        <v>5372.0702019752653</v>
      </c>
      <c r="AI19" s="2">
        <f t="shared" si="0"/>
        <v>11014.311812699538</v>
      </c>
      <c r="AJ19" s="2">
        <f t="shared" si="0"/>
        <v>6185.9007936507924</v>
      </c>
      <c r="AK19" s="2">
        <f t="shared" si="0"/>
        <v>12685.863748108928</v>
      </c>
      <c r="AL19" s="2">
        <f t="shared" si="0"/>
        <v>3177.5849734800313</v>
      </c>
      <c r="AM19" s="2">
        <f t="shared" si="0"/>
        <v>6697.2010071338627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3846.1283017045721</v>
      </c>
      <c r="AQ19" s="13">
        <f t="shared" ref="AQ19" si="13">IFERROR(M19/AB19, "N.A.")</f>
        <v>6544.5558749448519</v>
      </c>
      <c r="AR19" s="14">
        <f t="shared" ref="AR19" si="14">IFERROR(N19/AC19, "N.A.")</f>
        <v>5357.1333524572929</v>
      </c>
    </row>
    <row r="20" spans="1:44" ht="15" customHeight="1" thickBot="1" x14ac:dyDescent="0.3">
      <c r="A20" s="5" t="s">
        <v>0</v>
      </c>
      <c r="B20" s="24">
        <f>B19+C19</f>
        <v>1497555254.9999988</v>
      </c>
      <c r="C20" s="26"/>
      <c r="D20" s="24">
        <f>D19+E19</f>
        <v>151802739</v>
      </c>
      <c r="E20" s="26"/>
      <c r="F20" s="24">
        <f>F19+G19</f>
        <v>174695717.00000003</v>
      </c>
      <c r="G20" s="26"/>
      <c r="H20" s="24">
        <f>H19+I19</f>
        <v>192858781.99999988</v>
      </c>
      <c r="I20" s="26"/>
      <c r="J20" s="24">
        <f>J19+K19</f>
        <v>0</v>
      </c>
      <c r="K20" s="26"/>
      <c r="L20" s="24">
        <f>L19+M19</f>
        <v>2016912492.9999986</v>
      </c>
      <c r="M20" s="25"/>
      <c r="N20" s="18">
        <f>B20+D20+F20+H20+J20</f>
        <v>2016912492.9999986</v>
      </c>
      <c r="P20" s="5" t="s">
        <v>0</v>
      </c>
      <c r="Q20" s="24">
        <f>Q19+R19</f>
        <v>273719</v>
      </c>
      <c r="R20" s="26"/>
      <c r="S20" s="24">
        <f>S19+T19</f>
        <v>25297</v>
      </c>
      <c r="T20" s="26"/>
      <c r="U20" s="24">
        <f>U19+V19</f>
        <v>17128</v>
      </c>
      <c r="V20" s="26"/>
      <c r="W20" s="24">
        <f>W19+X19</f>
        <v>52775</v>
      </c>
      <c r="X20" s="26"/>
      <c r="Y20" s="24">
        <f>Y19+Z19</f>
        <v>7572</v>
      </c>
      <c r="Z20" s="26"/>
      <c r="AA20" s="24">
        <f>AA19+AB19</f>
        <v>376491</v>
      </c>
      <c r="AB20" s="26"/>
      <c r="AC20" s="19">
        <f>Q20+S20+U20+W20+Y20</f>
        <v>376491</v>
      </c>
      <c r="AE20" s="5" t="s">
        <v>0</v>
      </c>
      <c r="AF20" s="27">
        <f>IFERROR(B20/Q20,"N.A.")</f>
        <v>5471.1410424559454</v>
      </c>
      <c r="AG20" s="28"/>
      <c r="AH20" s="27">
        <f>IFERROR(D20/S20,"N.A.")</f>
        <v>6000.8198205320787</v>
      </c>
      <c r="AI20" s="28"/>
      <c r="AJ20" s="27">
        <f>IFERROR(F20/U20,"N.A.")</f>
        <v>10199.422991592715</v>
      </c>
      <c r="AK20" s="28"/>
      <c r="AL20" s="27">
        <f>IFERROR(H20/W20,"N.A.")</f>
        <v>3654.3587304594957</v>
      </c>
      <c r="AM20" s="28"/>
      <c r="AN20" s="27">
        <f>IFERROR(J20/Y20,"N.A.")</f>
        <v>0</v>
      </c>
      <c r="AO20" s="28"/>
      <c r="AP20" s="27">
        <f>IFERROR(L20/AA20,"N.A.")</f>
        <v>5357.1333524572929</v>
      </c>
      <c r="AQ20" s="28"/>
      <c r="AR20" s="16">
        <f>IFERROR(N20/AC20, "N.A.")</f>
        <v>5357.1333524572929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85947021.000000015</v>
      </c>
      <c r="C27" s="2"/>
      <c r="D27" s="2">
        <v>61650361.999999985</v>
      </c>
      <c r="E27" s="2"/>
      <c r="F27" s="2">
        <v>34553967.999999993</v>
      </c>
      <c r="G27" s="2"/>
      <c r="H27" s="2">
        <v>96577499.00000003</v>
      </c>
      <c r="I27" s="2"/>
      <c r="J27" s="2">
        <v>0</v>
      </c>
      <c r="K27" s="2"/>
      <c r="L27" s="1">
        <f>B27+D27+F27+H27+J27</f>
        <v>278728850</v>
      </c>
      <c r="M27" s="13">
        <f>C27+E27+G27+I27+K27</f>
        <v>0</v>
      </c>
      <c r="N27" s="14">
        <f>L27+M27</f>
        <v>278728850</v>
      </c>
      <c r="P27" s="3" t="s">
        <v>12</v>
      </c>
      <c r="Q27" s="2">
        <v>17735</v>
      </c>
      <c r="R27" s="2">
        <v>0</v>
      </c>
      <c r="S27" s="2">
        <v>10905</v>
      </c>
      <c r="T27" s="2">
        <v>0</v>
      </c>
      <c r="U27" s="2">
        <v>5568</v>
      </c>
      <c r="V27" s="2">
        <v>0</v>
      </c>
      <c r="W27" s="2">
        <v>23752</v>
      </c>
      <c r="X27" s="2">
        <v>0</v>
      </c>
      <c r="Y27" s="2">
        <v>1441</v>
      </c>
      <c r="Z27" s="2">
        <v>0</v>
      </c>
      <c r="AA27" s="1">
        <f>Q27+S27+U27+W27+Y27</f>
        <v>59401</v>
      </c>
      <c r="AB27" s="13">
        <f>R27+T27+V27+X27+Z27</f>
        <v>0</v>
      </c>
      <c r="AC27" s="14">
        <f>AA27+AB27</f>
        <v>59401</v>
      </c>
      <c r="AE27" s="3" t="s">
        <v>12</v>
      </c>
      <c r="AF27" s="2">
        <f>IFERROR(B27/Q27, "N.A.")</f>
        <v>4846.1810544121799</v>
      </c>
      <c r="AG27" s="2" t="str">
        <f t="shared" ref="AG27:AR31" si="15">IFERROR(C27/R27, "N.A.")</f>
        <v>N.A.</v>
      </c>
      <c r="AH27" s="2">
        <f t="shared" si="15"/>
        <v>5653.4032095369084</v>
      </c>
      <c r="AI27" s="2" t="str">
        <f t="shared" si="15"/>
        <v>N.A.</v>
      </c>
      <c r="AJ27" s="2">
        <f t="shared" si="15"/>
        <v>6205.8132183908028</v>
      </c>
      <c r="AK27" s="2" t="str">
        <f t="shared" si="15"/>
        <v>N.A.</v>
      </c>
      <c r="AL27" s="2">
        <f t="shared" si="15"/>
        <v>4066.0786039070408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4692.3258867695831</v>
      </c>
      <c r="AQ27" s="13" t="str">
        <f t="shared" si="15"/>
        <v>N.A.</v>
      </c>
      <c r="AR27" s="14">
        <f t="shared" si="15"/>
        <v>4692.3258867695831</v>
      </c>
    </row>
    <row r="28" spans="1:44" ht="15" customHeight="1" thickBot="1" x14ac:dyDescent="0.3">
      <c r="A28" s="3" t="s">
        <v>13</v>
      </c>
      <c r="B28" s="2">
        <v>12390210</v>
      </c>
      <c r="C28" s="2">
        <v>1473180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12390210</v>
      </c>
      <c r="M28" s="13">
        <f t="shared" si="16"/>
        <v>1473180</v>
      </c>
      <c r="N28" s="14">
        <f t="shared" ref="N28:N30" si="17">L28+M28</f>
        <v>13863390</v>
      </c>
      <c r="P28" s="3" t="s">
        <v>13</v>
      </c>
      <c r="Q28" s="2">
        <v>2655</v>
      </c>
      <c r="R28" s="2">
        <v>230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2655</v>
      </c>
      <c r="AB28" s="13">
        <f t="shared" si="18"/>
        <v>230</v>
      </c>
      <c r="AC28" s="14">
        <f t="shared" ref="AC28:AC30" si="19">AA28+AB28</f>
        <v>2885</v>
      </c>
      <c r="AE28" s="3" t="s">
        <v>13</v>
      </c>
      <c r="AF28" s="2">
        <f t="shared" ref="AF28:AF31" si="20">IFERROR(B28/Q28, "N.A.")</f>
        <v>4666.7457627118647</v>
      </c>
      <c r="AG28" s="2">
        <f t="shared" si="15"/>
        <v>6405.130434782609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4666.7457627118647</v>
      </c>
      <c r="AQ28" s="13">
        <f t="shared" si="15"/>
        <v>6405.130434782609</v>
      </c>
      <c r="AR28" s="14">
        <f t="shared" si="15"/>
        <v>4805.3344887348358</v>
      </c>
    </row>
    <row r="29" spans="1:44" ht="15" customHeight="1" thickBot="1" x14ac:dyDescent="0.3">
      <c r="A29" s="3" t="s">
        <v>14</v>
      </c>
      <c r="B29" s="2">
        <v>108638444.99999999</v>
      </c>
      <c r="C29" s="2">
        <v>774561800.00000024</v>
      </c>
      <c r="D29" s="2">
        <v>37824693</v>
      </c>
      <c r="E29" s="2">
        <v>13908160</v>
      </c>
      <c r="F29" s="2"/>
      <c r="G29" s="2">
        <v>115018090.00000001</v>
      </c>
      <c r="H29" s="2"/>
      <c r="I29" s="2">
        <v>37873499.999999993</v>
      </c>
      <c r="J29" s="2">
        <v>0</v>
      </c>
      <c r="K29" s="2"/>
      <c r="L29" s="1">
        <f t="shared" si="16"/>
        <v>146463138</v>
      </c>
      <c r="M29" s="13">
        <f t="shared" si="16"/>
        <v>941361550.00000024</v>
      </c>
      <c r="N29" s="14">
        <f t="shared" si="17"/>
        <v>1087824688.0000002</v>
      </c>
      <c r="P29" s="3" t="s">
        <v>14</v>
      </c>
      <c r="Q29" s="2">
        <v>26016</v>
      </c>
      <c r="R29" s="2">
        <v>123865</v>
      </c>
      <c r="S29" s="2">
        <v>6481</v>
      </c>
      <c r="T29" s="2">
        <v>1797</v>
      </c>
      <c r="U29" s="2">
        <v>0</v>
      </c>
      <c r="V29" s="2">
        <v>8788</v>
      </c>
      <c r="W29" s="2">
        <v>0</v>
      </c>
      <c r="X29" s="2">
        <v>4672</v>
      </c>
      <c r="Y29" s="2">
        <v>452</v>
      </c>
      <c r="Z29" s="2">
        <v>0</v>
      </c>
      <c r="AA29" s="1">
        <f t="shared" si="18"/>
        <v>32949</v>
      </c>
      <c r="AB29" s="13">
        <f t="shared" si="18"/>
        <v>139122</v>
      </c>
      <c r="AC29" s="14">
        <f t="shared" si="19"/>
        <v>172071</v>
      </c>
      <c r="AE29" s="3" t="s">
        <v>14</v>
      </c>
      <c r="AF29" s="2">
        <f t="shared" si="20"/>
        <v>4175.8319880073796</v>
      </c>
      <c r="AG29" s="2">
        <f t="shared" si="15"/>
        <v>6253.2741290921585</v>
      </c>
      <c r="AH29" s="2">
        <f t="shared" si="15"/>
        <v>5836.2433266471226</v>
      </c>
      <c r="AI29" s="2">
        <f t="shared" si="15"/>
        <v>7739.6549805230943</v>
      </c>
      <c r="AJ29" s="2" t="str">
        <f t="shared" si="15"/>
        <v>N.A.</v>
      </c>
      <c r="AK29" s="2">
        <f t="shared" si="15"/>
        <v>13088.084888484298</v>
      </c>
      <c r="AL29" s="2" t="str">
        <f t="shared" si="15"/>
        <v>N.A.</v>
      </c>
      <c r="AM29" s="2">
        <f t="shared" si="15"/>
        <v>8106.4854452054778</v>
      </c>
      <c r="AN29" s="2">
        <f t="shared" si="15"/>
        <v>0</v>
      </c>
      <c r="AO29" s="2" t="str">
        <f t="shared" si="15"/>
        <v>N.A.</v>
      </c>
      <c r="AP29" s="15">
        <f t="shared" si="15"/>
        <v>4445.1466812346353</v>
      </c>
      <c r="AQ29" s="13">
        <f t="shared" si="15"/>
        <v>6766.4463564353609</v>
      </c>
      <c r="AR29" s="14">
        <f t="shared" si="15"/>
        <v>6321.9524963532513</v>
      </c>
    </row>
    <row r="30" spans="1:44" ht="15" customHeight="1" thickBot="1" x14ac:dyDescent="0.3">
      <c r="A30" s="3" t="s">
        <v>15</v>
      </c>
      <c r="B30" s="2">
        <v>4957470.0000000009</v>
      </c>
      <c r="C30" s="2"/>
      <c r="D30" s="2"/>
      <c r="E30" s="2"/>
      <c r="F30" s="2"/>
      <c r="G30" s="2">
        <v>1204860</v>
      </c>
      <c r="H30" s="2">
        <v>779320</v>
      </c>
      <c r="I30" s="2"/>
      <c r="J30" s="2"/>
      <c r="K30" s="2"/>
      <c r="L30" s="1">
        <f t="shared" si="16"/>
        <v>5736790.0000000009</v>
      </c>
      <c r="M30" s="13">
        <f t="shared" si="16"/>
        <v>1204860</v>
      </c>
      <c r="N30" s="14">
        <f t="shared" si="17"/>
        <v>6941650.0000000009</v>
      </c>
      <c r="P30" s="3" t="s">
        <v>15</v>
      </c>
      <c r="Q30" s="2">
        <v>1073</v>
      </c>
      <c r="R30" s="2">
        <v>0</v>
      </c>
      <c r="S30" s="2">
        <v>0</v>
      </c>
      <c r="T30" s="2">
        <v>0</v>
      </c>
      <c r="U30" s="2">
        <v>0</v>
      </c>
      <c r="V30" s="2">
        <v>244</v>
      </c>
      <c r="W30" s="2">
        <v>345</v>
      </c>
      <c r="X30" s="2">
        <v>0</v>
      </c>
      <c r="Y30" s="2">
        <v>0</v>
      </c>
      <c r="Z30" s="2">
        <v>0</v>
      </c>
      <c r="AA30" s="1">
        <f t="shared" si="18"/>
        <v>1418</v>
      </c>
      <c r="AB30" s="13">
        <f t="shared" si="18"/>
        <v>244</v>
      </c>
      <c r="AC30" s="17">
        <f t="shared" si="19"/>
        <v>1662</v>
      </c>
      <c r="AE30" s="3" t="s">
        <v>15</v>
      </c>
      <c r="AF30" s="2">
        <f t="shared" si="20"/>
        <v>4620.1957129543343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4937.9508196721308</v>
      </c>
      <c r="AL30" s="2">
        <f t="shared" si="15"/>
        <v>2258.8985507246375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4045.6911142454169</v>
      </c>
      <c r="AQ30" s="13">
        <f t="shared" si="15"/>
        <v>4937.9508196721308</v>
      </c>
      <c r="AR30" s="14">
        <f t="shared" si="15"/>
        <v>4176.6847172081834</v>
      </c>
    </row>
    <row r="31" spans="1:44" ht="15" customHeight="1" thickBot="1" x14ac:dyDescent="0.3">
      <c r="A31" s="4" t="s">
        <v>16</v>
      </c>
      <c r="B31" s="2">
        <v>211933146.00000018</v>
      </c>
      <c r="C31" s="2">
        <v>776034979.99999976</v>
      </c>
      <c r="D31" s="2">
        <v>99475055.00000003</v>
      </c>
      <c r="E31" s="2">
        <v>13908160</v>
      </c>
      <c r="F31" s="2">
        <v>34553967.999999993</v>
      </c>
      <c r="G31" s="2">
        <v>116222950.00000001</v>
      </c>
      <c r="H31" s="2">
        <v>97356819.000000015</v>
      </c>
      <c r="I31" s="2">
        <v>37873499.999999993</v>
      </c>
      <c r="J31" s="2">
        <v>0</v>
      </c>
      <c r="K31" s="2"/>
      <c r="L31" s="1">
        <f t="shared" ref="L31" si="21">B31+D31+F31+H31+J31</f>
        <v>443318988.00000024</v>
      </c>
      <c r="M31" s="13">
        <f t="shared" ref="M31" si="22">C31+E31+G31+I31+K31</f>
        <v>944039589.99999976</v>
      </c>
      <c r="N31" s="17">
        <f t="shared" ref="N31" si="23">L31+M31</f>
        <v>1387358578</v>
      </c>
      <c r="P31" s="4" t="s">
        <v>16</v>
      </c>
      <c r="Q31" s="2">
        <v>47479</v>
      </c>
      <c r="R31" s="2">
        <v>124095</v>
      </c>
      <c r="S31" s="2">
        <v>17386</v>
      </c>
      <c r="T31" s="2">
        <v>1797</v>
      </c>
      <c r="U31" s="2">
        <v>5568</v>
      </c>
      <c r="V31" s="2">
        <v>9032</v>
      </c>
      <c r="W31" s="2">
        <v>24097</v>
      </c>
      <c r="X31" s="2">
        <v>4672</v>
      </c>
      <c r="Y31" s="2">
        <v>1893</v>
      </c>
      <c r="Z31" s="2">
        <v>0</v>
      </c>
      <c r="AA31" s="1">
        <f t="shared" ref="AA31" si="24">Q31+S31+U31+W31+Y31</f>
        <v>96423</v>
      </c>
      <c r="AB31" s="13">
        <f t="shared" ref="AB31" si="25">R31+T31+V31+X31+Z31</f>
        <v>139596</v>
      </c>
      <c r="AC31" s="14">
        <f t="shared" ref="AC31" si="26">AA31+AB31</f>
        <v>236019</v>
      </c>
      <c r="AE31" s="4" t="s">
        <v>16</v>
      </c>
      <c r="AF31" s="2">
        <f t="shared" si="20"/>
        <v>4463.723877924981</v>
      </c>
      <c r="AG31" s="2">
        <f t="shared" si="15"/>
        <v>6253.555582416695</v>
      </c>
      <c r="AH31" s="2">
        <f t="shared" si="15"/>
        <v>5721.5607385252515</v>
      </c>
      <c r="AI31" s="2">
        <f t="shared" si="15"/>
        <v>7739.6549805230943</v>
      </c>
      <c r="AJ31" s="2">
        <f t="shared" si="15"/>
        <v>6205.8132183908028</v>
      </c>
      <c r="AK31" s="2">
        <f t="shared" si="15"/>
        <v>12867.908547387069</v>
      </c>
      <c r="AL31" s="2">
        <f t="shared" si="15"/>
        <v>4040.204963273437</v>
      </c>
      <c r="AM31" s="2">
        <f t="shared" si="15"/>
        <v>8106.4854452054778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4597.6477396471819</v>
      </c>
      <c r="AQ31" s="13">
        <f t="shared" ref="AQ31" si="28">IFERROR(M31/AB31, "N.A.")</f>
        <v>6762.6550187684443</v>
      </c>
      <c r="AR31" s="14">
        <f t="shared" ref="AR31" si="29">IFERROR(N31/AC31, "N.A.")</f>
        <v>5878.1648002915017</v>
      </c>
    </row>
    <row r="32" spans="1:44" ht="15" customHeight="1" thickBot="1" x14ac:dyDescent="0.3">
      <c r="A32" s="5" t="s">
        <v>0</v>
      </c>
      <c r="B32" s="24">
        <f>B31+C31</f>
        <v>987968126</v>
      </c>
      <c r="C32" s="26"/>
      <c r="D32" s="24">
        <f>D31+E31</f>
        <v>113383215.00000003</v>
      </c>
      <c r="E32" s="26"/>
      <c r="F32" s="24">
        <f>F31+G31</f>
        <v>150776918</v>
      </c>
      <c r="G32" s="26"/>
      <c r="H32" s="24">
        <f>H31+I31</f>
        <v>135230319</v>
      </c>
      <c r="I32" s="26"/>
      <c r="J32" s="24">
        <f>J31+K31</f>
        <v>0</v>
      </c>
      <c r="K32" s="26"/>
      <c r="L32" s="24">
        <f>L31+M31</f>
        <v>1387358578</v>
      </c>
      <c r="M32" s="25"/>
      <c r="N32" s="18">
        <f>B32+D32+F32+H32+J32</f>
        <v>1387358578</v>
      </c>
      <c r="P32" s="5" t="s">
        <v>0</v>
      </c>
      <c r="Q32" s="24">
        <f>Q31+R31</f>
        <v>171574</v>
      </c>
      <c r="R32" s="26"/>
      <c r="S32" s="24">
        <f>S31+T31</f>
        <v>19183</v>
      </c>
      <c r="T32" s="26"/>
      <c r="U32" s="24">
        <f>U31+V31</f>
        <v>14600</v>
      </c>
      <c r="V32" s="26"/>
      <c r="W32" s="24">
        <f>W31+X31</f>
        <v>28769</v>
      </c>
      <c r="X32" s="26"/>
      <c r="Y32" s="24">
        <f>Y31+Z31</f>
        <v>1893</v>
      </c>
      <c r="Z32" s="26"/>
      <c r="AA32" s="24">
        <f>AA31+AB31</f>
        <v>236019</v>
      </c>
      <c r="AB32" s="26"/>
      <c r="AC32" s="19">
        <f>Q32+S32+U32+W32+Y32</f>
        <v>236019</v>
      </c>
      <c r="AE32" s="5" t="s">
        <v>0</v>
      </c>
      <c r="AF32" s="27">
        <f>IFERROR(B32/Q32,"N.A.")</f>
        <v>5758.2624756664763</v>
      </c>
      <c r="AG32" s="28"/>
      <c r="AH32" s="27">
        <f>IFERROR(D32/S32,"N.A.")</f>
        <v>5910.6091330865884</v>
      </c>
      <c r="AI32" s="28"/>
      <c r="AJ32" s="27">
        <f>IFERROR(F32/U32,"N.A.")</f>
        <v>10327.186164383562</v>
      </c>
      <c r="AK32" s="28"/>
      <c r="AL32" s="27">
        <f>IFERROR(H32/W32,"N.A.")</f>
        <v>4700.5568146268552</v>
      </c>
      <c r="AM32" s="28"/>
      <c r="AN32" s="27">
        <f>IFERROR(J32/Y32,"N.A.")</f>
        <v>0</v>
      </c>
      <c r="AO32" s="28"/>
      <c r="AP32" s="27">
        <f>IFERROR(L32/AA32,"N.A.")</f>
        <v>5878.1648002915017</v>
      </c>
      <c r="AQ32" s="28"/>
      <c r="AR32" s="16">
        <f>IFERROR(N32/AC32, "N.A.")</f>
        <v>5878.1648002915017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11582559.999999998</v>
      </c>
      <c r="C39" s="2"/>
      <c r="D39" s="2">
        <v>6275690</v>
      </c>
      <c r="E39" s="2"/>
      <c r="F39" s="2">
        <v>5976054</v>
      </c>
      <c r="G39" s="2"/>
      <c r="H39" s="2">
        <v>47623673</v>
      </c>
      <c r="I39" s="2"/>
      <c r="J39" s="2">
        <v>0</v>
      </c>
      <c r="K39" s="2"/>
      <c r="L39" s="1">
        <f>B39+D39+F39+H39+J39</f>
        <v>71457977</v>
      </c>
      <c r="M39" s="13">
        <f>C39+E39+G39+I39+K39</f>
        <v>0</v>
      </c>
      <c r="N39" s="14">
        <f>L39+M39</f>
        <v>71457977</v>
      </c>
      <c r="P39" s="3" t="s">
        <v>12</v>
      </c>
      <c r="Q39" s="2">
        <v>4925</v>
      </c>
      <c r="R39" s="2">
        <v>0</v>
      </c>
      <c r="S39" s="2">
        <v>1805</v>
      </c>
      <c r="T39" s="2">
        <v>0</v>
      </c>
      <c r="U39" s="2">
        <v>984</v>
      </c>
      <c r="V39" s="2">
        <v>0</v>
      </c>
      <c r="W39" s="2">
        <v>21529</v>
      </c>
      <c r="X39" s="2">
        <v>0</v>
      </c>
      <c r="Y39" s="2">
        <v>3037</v>
      </c>
      <c r="Z39" s="2">
        <v>0</v>
      </c>
      <c r="AA39" s="1">
        <f>Q39+S39+U39+W39+Y39</f>
        <v>32280</v>
      </c>
      <c r="AB39" s="13">
        <f>R39+T39+V39+X39+Z39</f>
        <v>0</v>
      </c>
      <c r="AC39" s="14">
        <f>AA39+AB39</f>
        <v>32280</v>
      </c>
      <c r="AE39" s="3" t="s">
        <v>12</v>
      </c>
      <c r="AF39" s="2">
        <f>IFERROR(B39/Q39, "N.A.")</f>
        <v>2351.7888324873093</v>
      </c>
      <c r="AG39" s="2" t="str">
        <f t="shared" ref="AG39:AR43" si="30">IFERROR(C39/R39, "N.A.")</f>
        <v>N.A.</v>
      </c>
      <c r="AH39" s="2">
        <f t="shared" si="30"/>
        <v>3476.8365650969531</v>
      </c>
      <c r="AI39" s="2" t="str">
        <f t="shared" si="30"/>
        <v>N.A.</v>
      </c>
      <c r="AJ39" s="2">
        <f t="shared" si="30"/>
        <v>6073.2256097560976</v>
      </c>
      <c r="AK39" s="2" t="str">
        <f t="shared" si="30"/>
        <v>N.A.</v>
      </c>
      <c r="AL39" s="2">
        <f t="shared" si="30"/>
        <v>2212.0708346880951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2213.6919764560098</v>
      </c>
      <c r="AQ39" s="13" t="str">
        <f t="shared" si="30"/>
        <v>N.A.</v>
      </c>
      <c r="AR39" s="14">
        <f t="shared" si="30"/>
        <v>2213.6919764560098</v>
      </c>
    </row>
    <row r="40" spans="1:44" ht="15" customHeight="1" thickBot="1" x14ac:dyDescent="0.3">
      <c r="A40" s="3" t="s">
        <v>13</v>
      </c>
      <c r="B40" s="2">
        <v>40588132.000000015</v>
      </c>
      <c r="C40" s="2">
        <v>2319000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40588132.000000015</v>
      </c>
      <c r="M40" s="13">
        <f t="shared" si="31"/>
        <v>2319000</v>
      </c>
      <c r="N40" s="14">
        <f t="shared" ref="N40:N42" si="32">L40+M40</f>
        <v>42907132.000000015</v>
      </c>
      <c r="P40" s="3" t="s">
        <v>13</v>
      </c>
      <c r="Q40" s="2">
        <v>12542</v>
      </c>
      <c r="R40" s="2">
        <v>747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12542</v>
      </c>
      <c r="AB40" s="13">
        <f t="shared" si="33"/>
        <v>747</v>
      </c>
      <c r="AC40" s="14">
        <f t="shared" ref="AC40:AC42" si="34">AA40+AB40</f>
        <v>13289</v>
      </c>
      <c r="AE40" s="3" t="s">
        <v>13</v>
      </c>
      <c r="AF40" s="2">
        <f t="shared" ref="AF40:AF43" si="35">IFERROR(B40/Q40, "N.A.")</f>
        <v>3236.1770052623197</v>
      </c>
      <c r="AG40" s="2">
        <f t="shared" si="30"/>
        <v>3104.4176706827311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3236.1770052623197</v>
      </c>
      <c r="AQ40" s="13">
        <f t="shared" si="30"/>
        <v>3104.4176706827311</v>
      </c>
      <c r="AR40" s="14">
        <f t="shared" si="30"/>
        <v>3228.7705621190471</v>
      </c>
    </row>
    <row r="41" spans="1:44" ht="15" customHeight="1" thickBot="1" x14ac:dyDescent="0.3">
      <c r="A41" s="3" t="s">
        <v>14</v>
      </c>
      <c r="B41" s="2">
        <v>66554542</v>
      </c>
      <c r="C41" s="2">
        <v>388269415</v>
      </c>
      <c r="D41" s="2">
        <v>15002648.999999994</v>
      </c>
      <c r="E41" s="2">
        <v>17141184.999999996</v>
      </c>
      <c r="F41" s="2"/>
      <c r="G41" s="2">
        <v>17942745</v>
      </c>
      <c r="H41" s="2"/>
      <c r="I41" s="2">
        <v>10004790</v>
      </c>
      <c r="J41" s="2">
        <v>0</v>
      </c>
      <c r="K41" s="2"/>
      <c r="L41" s="1">
        <f t="shared" si="31"/>
        <v>81557191</v>
      </c>
      <c r="M41" s="13">
        <f t="shared" si="31"/>
        <v>433358135</v>
      </c>
      <c r="N41" s="14">
        <f t="shared" si="32"/>
        <v>514915326</v>
      </c>
      <c r="P41" s="3" t="s">
        <v>14</v>
      </c>
      <c r="Q41" s="2">
        <v>18286</v>
      </c>
      <c r="R41" s="2">
        <v>65433</v>
      </c>
      <c r="S41" s="2">
        <v>3287</v>
      </c>
      <c r="T41" s="2">
        <v>1022</v>
      </c>
      <c r="U41" s="2">
        <v>0</v>
      </c>
      <c r="V41" s="2">
        <v>1544</v>
      </c>
      <c r="W41" s="2">
        <v>0</v>
      </c>
      <c r="X41" s="2">
        <v>2477</v>
      </c>
      <c r="Y41" s="2">
        <v>2642</v>
      </c>
      <c r="Z41" s="2">
        <v>0</v>
      </c>
      <c r="AA41" s="1">
        <f t="shared" si="33"/>
        <v>24215</v>
      </c>
      <c r="AB41" s="13">
        <f t="shared" si="33"/>
        <v>70476</v>
      </c>
      <c r="AC41" s="14">
        <f t="shared" si="34"/>
        <v>94691</v>
      </c>
      <c r="AE41" s="3" t="s">
        <v>14</v>
      </c>
      <c r="AF41" s="2">
        <f t="shared" si="35"/>
        <v>3639.6446461774035</v>
      </c>
      <c r="AG41" s="2">
        <f t="shared" si="30"/>
        <v>5933.8470649366527</v>
      </c>
      <c r="AH41" s="2">
        <f t="shared" si="30"/>
        <v>4564.2376026772117</v>
      </c>
      <c r="AI41" s="2">
        <f t="shared" si="30"/>
        <v>16772.196673189821</v>
      </c>
      <c r="AJ41" s="2" t="str">
        <f t="shared" si="30"/>
        <v>N.A.</v>
      </c>
      <c r="AK41" s="2">
        <f t="shared" si="30"/>
        <v>11620.948834196892</v>
      </c>
      <c r="AL41" s="2" t="str">
        <f t="shared" si="30"/>
        <v>N.A.</v>
      </c>
      <c r="AM41" s="2">
        <f t="shared" si="30"/>
        <v>4039.0754945498588</v>
      </c>
      <c r="AN41" s="2">
        <f t="shared" si="30"/>
        <v>0</v>
      </c>
      <c r="AO41" s="2" t="str">
        <f t="shared" si="30"/>
        <v>N.A.</v>
      </c>
      <c r="AP41" s="15">
        <f t="shared" si="30"/>
        <v>3368.0442287838118</v>
      </c>
      <c r="AQ41" s="13">
        <f t="shared" si="30"/>
        <v>6149.0171831545495</v>
      </c>
      <c r="AR41" s="14">
        <f t="shared" si="30"/>
        <v>5437.8486445385515</v>
      </c>
    </row>
    <row r="42" spans="1:44" ht="15" customHeight="1" thickBot="1" x14ac:dyDescent="0.3">
      <c r="A42" s="3" t="s">
        <v>15</v>
      </c>
      <c r="B42" s="2">
        <v>273480</v>
      </c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273480</v>
      </c>
      <c r="M42" s="13">
        <f t="shared" si="31"/>
        <v>0</v>
      </c>
      <c r="N42" s="14">
        <f t="shared" si="32"/>
        <v>273480</v>
      </c>
      <c r="P42" s="3" t="s">
        <v>15</v>
      </c>
      <c r="Q42" s="2">
        <v>212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212</v>
      </c>
      <c r="AB42" s="13">
        <f t="shared" si="33"/>
        <v>0</v>
      </c>
      <c r="AC42" s="14">
        <f t="shared" si="34"/>
        <v>212</v>
      </c>
      <c r="AE42" s="3" t="s">
        <v>15</v>
      </c>
      <c r="AF42" s="2">
        <f t="shared" si="35"/>
        <v>1290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1290</v>
      </c>
      <c r="AQ42" s="13" t="str">
        <f t="shared" si="30"/>
        <v>N.A.</v>
      </c>
      <c r="AR42" s="14">
        <f t="shared" si="30"/>
        <v>1290</v>
      </c>
    </row>
    <row r="43" spans="1:44" ht="15" customHeight="1" thickBot="1" x14ac:dyDescent="0.3">
      <c r="A43" s="4" t="s">
        <v>16</v>
      </c>
      <c r="B43" s="2">
        <v>118998714.00000006</v>
      </c>
      <c r="C43" s="2">
        <v>390588414.99999994</v>
      </c>
      <c r="D43" s="2">
        <v>21278339</v>
      </c>
      <c r="E43" s="2">
        <v>17141184.999999996</v>
      </c>
      <c r="F43" s="2">
        <v>5976054</v>
      </c>
      <c r="G43" s="2">
        <v>17942745</v>
      </c>
      <c r="H43" s="2">
        <v>47623673</v>
      </c>
      <c r="I43" s="2">
        <v>10004790</v>
      </c>
      <c r="J43" s="2">
        <v>0</v>
      </c>
      <c r="K43" s="2"/>
      <c r="L43" s="1">
        <f t="shared" ref="L43" si="36">B43+D43+F43+H43+J43</f>
        <v>193876780.00000006</v>
      </c>
      <c r="M43" s="13">
        <f t="shared" ref="M43" si="37">C43+E43+G43+I43+K43</f>
        <v>435677134.99999994</v>
      </c>
      <c r="N43" s="17">
        <f t="shared" ref="N43" si="38">L43+M43</f>
        <v>629553915</v>
      </c>
      <c r="P43" s="4" t="s">
        <v>16</v>
      </c>
      <c r="Q43" s="2">
        <v>35965</v>
      </c>
      <c r="R43" s="2">
        <v>66180</v>
      </c>
      <c r="S43" s="2">
        <v>5092</v>
      </c>
      <c r="T43" s="2">
        <v>1022</v>
      </c>
      <c r="U43" s="2">
        <v>984</v>
      </c>
      <c r="V43" s="2">
        <v>1544</v>
      </c>
      <c r="W43" s="2">
        <v>21529</v>
      </c>
      <c r="X43" s="2">
        <v>2477</v>
      </c>
      <c r="Y43" s="2">
        <v>5679</v>
      </c>
      <c r="Z43" s="2">
        <v>0</v>
      </c>
      <c r="AA43" s="1">
        <f t="shared" ref="AA43" si="39">Q43+S43+U43+W43+Y43</f>
        <v>69249</v>
      </c>
      <c r="AB43" s="13">
        <f t="shared" ref="AB43" si="40">R43+T43+V43+X43+Z43</f>
        <v>71223</v>
      </c>
      <c r="AC43" s="17">
        <f t="shared" ref="AC43" si="41">AA43+AB43</f>
        <v>140472</v>
      </c>
      <c r="AE43" s="4" t="s">
        <v>16</v>
      </c>
      <c r="AF43" s="2">
        <f t="shared" si="35"/>
        <v>3308.7366606422929</v>
      </c>
      <c r="AG43" s="2">
        <f t="shared" si="30"/>
        <v>5901.9101692354179</v>
      </c>
      <c r="AH43" s="2">
        <f t="shared" si="30"/>
        <v>4178.7782796543597</v>
      </c>
      <c r="AI43" s="2">
        <f t="shared" si="30"/>
        <v>16772.196673189821</v>
      </c>
      <c r="AJ43" s="2">
        <f t="shared" si="30"/>
        <v>6073.2256097560976</v>
      </c>
      <c r="AK43" s="2">
        <f t="shared" si="30"/>
        <v>11620.948834196892</v>
      </c>
      <c r="AL43" s="2">
        <f t="shared" si="30"/>
        <v>2212.0708346880951</v>
      </c>
      <c r="AM43" s="2">
        <f t="shared" si="30"/>
        <v>4039.0754945498588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2799.7051220956268</v>
      </c>
      <c r="AQ43" s="13">
        <f t="shared" ref="AQ43" si="43">IFERROR(M43/AB43, "N.A.")</f>
        <v>6117.0848602277347</v>
      </c>
      <c r="AR43" s="14">
        <f t="shared" ref="AR43" si="44">IFERROR(N43/AC43, "N.A.")</f>
        <v>4481.7039338800614</v>
      </c>
    </row>
    <row r="44" spans="1:44" ht="15" customHeight="1" thickBot="1" x14ac:dyDescent="0.3">
      <c r="A44" s="5" t="s">
        <v>0</v>
      </c>
      <c r="B44" s="24">
        <f>B43+C43</f>
        <v>509587129</v>
      </c>
      <c r="C44" s="26"/>
      <c r="D44" s="24">
        <f>D43+E43</f>
        <v>38419524</v>
      </c>
      <c r="E44" s="26"/>
      <c r="F44" s="24">
        <f>F43+G43</f>
        <v>23918799</v>
      </c>
      <c r="G44" s="26"/>
      <c r="H44" s="24">
        <f>H43+I43</f>
        <v>57628463</v>
      </c>
      <c r="I44" s="26"/>
      <c r="J44" s="24">
        <f>J43+K43</f>
        <v>0</v>
      </c>
      <c r="K44" s="26"/>
      <c r="L44" s="24">
        <f>L43+M43</f>
        <v>629553915</v>
      </c>
      <c r="M44" s="25"/>
      <c r="N44" s="18">
        <f>B44+D44+F44+H44+J44</f>
        <v>629553915</v>
      </c>
      <c r="P44" s="5" t="s">
        <v>0</v>
      </c>
      <c r="Q44" s="24">
        <f>Q43+R43</f>
        <v>102145</v>
      </c>
      <c r="R44" s="26"/>
      <c r="S44" s="24">
        <f>S43+T43</f>
        <v>6114</v>
      </c>
      <c r="T44" s="26"/>
      <c r="U44" s="24">
        <f>U43+V43</f>
        <v>2528</v>
      </c>
      <c r="V44" s="26"/>
      <c r="W44" s="24">
        <f>W43+X43</f>
        <v>24006</v>
      </c>
      <c r="X44" s="26"/>
      <c r="Y44" s="24">
        <f>Y43+Z43</f>
        <v>5679</v>
      </c>
      <c r="Z44" s="26"/>
      <c r="AA44" s="24">
        <f>AA43+AB43</f>
        <v>140472</v>
      </c>
      <c r="AB44" s="25"/>
      <c r="AC44" s="18">
        <f>Q44+S44+U44+W44+Y44</f>
        <v>140472</v>
      </c>
      <c r="AE44" s="5" t="s">
        <v>0</v>
      </c>
      <c r="AF44" s="27">
        <f>IFERROR(B44/Q44,"N.A.")</f>
        <v>4988.8602378971073</v>
      </c>
      <c r="AG44" s="28"/>
      <c r="AH44" s="27">
        <f>IFERROR(D44/S44,"N.A.")</f>
        <v>6283.8606476938176</v>
      </c>
      <c r="AI44" s="28"/>
      <c r="AJ44" s="27">
        <f>IFERROR(F44/U44,"N.A.")</f>
        <v>9461.550237341773</v>
      </c>
      <c r="AK44" s="28"/>
      <c r="AL44" s="27">
        <f>IFERROR(H44/W44,"N.A.")</f>
        <v>2400.5858118803631</v>
      </c>
      <c r="AM44" s="28"/>
      <c r="AN44" s="27">
        <f>IFERROR(J44/Y44,"N.A.")</f>
        <v>0</v>
      </c>
      <c r="AO44" s="28"/>
      <c r="AP44" s="27">
        <f>IFERROR(L44/AA44,"N.A.")</f>
        <v>4481.7039338800614</v>
      </c>
      <c r="AQ44" s="28"/>
      <c r="AR44" s="16">
        <f>IFERROR(N44/AC44, "N.A.")</f>
        <v>4481.7039338800614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435160</v>
      </c>
      <c r="C15" s="2"/>
      <c r="D15" s="2">
        <v>189200</v>
      </c>
      <c r="E15" s="2"/>
      <c r="F15" s="2"/>
      <c r="G15" s="2"/>
      <c r="H15" s="2">
        <v>479160</v>
      </c>
      <c r="I15" s="2"/>
      <c r="J15" s="2">
        <v>0</v>
      </c>
      <c r="K15" s="2"/>
      <c r="L15" s="1">
        <f>B15+D15+F15+H15+J15</f>
        <v>1103520</v>
      </c>
      <c r="M15" s="13">
        <f>C15+E15+G15+I15+K15</f>
        <v>0</v>
      </c>
      <c r="N15" s="14">
        <f>L15+M15</f>
        <v>1103520</v>
      </c>
      <c r="P15" s="3" t="s">
        <v>12</v>
      </c>
      <c r="Q15" s="2">
        <v>176</v>
      </c>
      <c r="R15" s="2">
        <v>0</v>
      </c>
      <c r="S15" s="2">
        <v>88</v>
      </c>
      <c r="T15" s="2">
        <v>0</v>
      </c>
      <c r="U15" s="2">
        <v>0</v>
      </c>
      <c r="V15" s="2">
        <v>0</v>
      </c>
      <c r="W15" s="2">
        <v>264</v>
      </c>
      <c r="X15" s="2">
        <v>0</v>
      </c>
      <c r="Y15" s="2">
        <v>88</v>
      </c>
      <c r="Z15" s="2">
        <v>0</v>
      </c>
      <c r="AA15" s="1">
        <f>Q15+S15+U15+W15+Y15</f>
        <v>616</v>
      </c>
      <c r="AB15" s="13">
        <f>R15+T15+V15+X15+Z15</f>
        <v>0</v>
      </c>
      <c r="AC15" s="14">
        <f>AA15+AB15</f>
        <v>616</v>
      </c>
      <c r="AE15" s="3" t="s">
        <v>12</v>
      </c>
      <c r="AF15" s="2">
        <f>IFERROR(B15/Q15, "N.A.")</f>
        <v>2472.5</v>
      </c>
      <c r="AG15" s="2" t="str">
        <f t="shared" ref="AG15:AR19" si="0">IFERROR(C15/R15, "N.A.")</f>
        <v>N.A.</v>
      </c>
      <c r="AH15" s="2">
        <f t="shared" si="0"/>
        <v>2150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1815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1791.4285714285713</v>
      </c>
      <c r="AQ15" s="13" t="str">
        <f t="shared" si="0"/>
        <v>N.A.</v>
      </c>
      <c r="AR15" s="14">
        <f t="shared" si="0"/>
        <v>1791.4285714285713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246400</v>
      </c>
      <c r="C17" s="2">
        <v>2305600</v>
      </c>
      <c r="D17" s="2"/>
      <c r="E17" s="2"/>
      <c r="F17" s="2"/>
      <c r="G17" s="2">
        <v>189200</v>
      </c>
      <c r="H17" s="2"/>
      <c r="I17" s="2">
        <v>664928.00000000012</v>
      </c>
      <c r="J17" s="2">
        <v>0</v>
      </c>
      <c r="K17" s="2"/>
      <c r="L17" s="1">
        <f t="shared" si="1"/>
        <v>246400</v>
      </c>
      <c r="M17" s="13">
        <f t="shared" si="1"/>
        <v>3159728</v>
      </c>
      <c r="N17" s="14">
        <f t="shared" si="2"/>
        <v>3406128</v>
      </c>
      <c r="P17" s="3" t="s">
        <v>14</v>
      </c>
      <c r="Q17" s="2">
        <v>88</v>
      </c>
      <c r="R17" s="2">
        <v>352</v>
      </c>
      <c r="S17" s="2">
        <v>0</v>
      </c>
      <c r="T17" s="2">
        <v>0</v>
      </c>
      <c r="U17" s="2">
        <v>0</v>
      </c>
      <c r="V17" s="2">
        <v>88</v>
      </c>
      <c r="W17" s="2">
        <v>0</v>
      </c>
      <c r="X17" s="2">
        <v>264</v>
      </c>
      <c r="Y17" s="2">
        <v>88</v>
      </c>
      <c r="Z17" s="2">
        <v>0</v>
      </c>
      <c r="AA17" s="1">
        <f t="shared" si="3"/>
        <v>176</v>
      </c>
      <c r="AB17" s="13">
        <f t="shared" si="3"/>
        <v>704</v>
      </c>
      <c r="AC17" s="14">
        <f t="shared" si="4"/>
        <v>880</v>
      </c>
      <c r="AE17" s="3" t="s">
        <v>14</v>
      </c>
      <c r="AF17" s="2">
        <f t="shared" si="5"/>
        <v>2800</v>
      </c>
      <c r="AG17" s="2">
        <f t="shared" si="0"/>
        <v>6550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2150</v>
      </c>
      <c r="AL17" s="2" t="str">
        <f t="shared" si="0"/>
        <v>N.A.</v>
      </c>
      <c r="AM17" s="2">
        <f t="shared" si="0"/>
        <v>2518.666666666667</v>
      </c>
      <c r="AN17" s="2">
        <f t="shared" si="0"/>
        <v>0</v>
      </c>
      <c r="AO17" s="2" t="str">
        <f t="shared" si="0"/>
        <v>N.A.</v>
      </c>
      <c r="AP17" s="15">
        <f t="shared" si="0"/>
        <v>1400</v>
      </c>
      <c r="AQ17" s="13">
        <f t="shared" si="0"/>
        <v>4488.25</v>
      </c>
      <c r="AR17" s="14">
        <f t="shared" si="0"/>
        <v>3870.6</v>
      </c>
    </row>
    <row r="18" spans="1:44" ht="15" customHeight="1" thickBot="1" x14ac:dyDescent="0.3">
      <c r="A18" s="3" t="s">
        <v>15</v>
      </c>
      <c r="B18" s="2">
        <v>403040</v>
      </c>
      <c r="C18" s="2"/>
      <c r="D18" s="2"/>
      <c r="E18" s="2"/>
      <c r="F18" s="2"/>
      <c r="G18" s="2">
        <v>275704.00000000006</v>
      </c>
      <c r="H18" s="2">
        <v>44000.000000000007</v>
      </c>
      <c r="I18" s="2"/>
      <c r="J18" s="2">
        <v>0</v>
      </c>
      <c r="K18" s="2"/>
      <c r="L18" s="1">
        <f t="shared" si="1"/>
        <v>447040</v>
      </c>
      <c r="M18" s="13">
        <f t="shared" si="1"/>
        <v>275704.00000000006</v>
      </c>
      <c r="N18" s="14">
        <f t="shared" si="2"/>
        <v>722744</v>
      </c>
      <c r="P18" s="3" t="s">
        <v>15</v>
      </c>
      <c r="Q18" s="2">
        <v>176</v>
      </c>
      <c r="R18" s="2">
        <v>0</v>
      </c>
      <c r="S18" s="2">
        <v>0</v>
      </c>
      <c r="T18" s="2">
        <v>0</v>
      </c>
      <c r="U18" s="2">
        <v>0</v>
      </c>
      <c r="V18" s="2">
        <v>264</v>
      </c>
      <c r="W18" s="2">
        <v>528</v>
      </c>
      <c r="X18" s="2">
        <v>0</v>
      </c>
      <c r="Y18" s="2">
        <v>616</v>
      </c>
      <c r="Z18" s="2">
        <v>0</v>
      </c>
      <c r="AA18" s="1">
        <f t="shared" si="3"/>
        <v>1320</v>
      </c>
      <c r="AB18" s="13">
        <f t="shared" si="3"/>
        <v>264</v>
      </c>
      <c r="AC18" s="17">
        <f t="shared" si="4"/>
        <v>1584</v>
      </c>
      <c r="AE18" s="3" t="s">
        <v>15</v>
      </c>
      <c r="AF18" s="2">
        <f t="shared" si="5"/>
        <v>2290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1044.3333333333335</v>
      </c>
      <c r="AL18" s="2">
        <f t="shared" si="0"/>
        <v>83.333333333333343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338.66666666666669</v>
      </c>
      <c r="AQ18" s="13">
        <f t="shared" si="0"/>
        <v>1044.3333333333335</v>
      </c>
      <c r="AR18" s="14">
        <f t="shared" si="0"/>
        <v>456.27777777777777</v>
      </c>
    </row>
    <row r="19" spans="1:44" ht="15" customHeight="1" thickBot="1" x14ac:dyDescent="0.3">
      <c r="A19" s="4" t="s">
        <v>16</v>
      </c>
      <c r="B19" s="2">
        <v>1084600</v>
      </c>
      <c r="C19" s="2">
        <v>2305600</v>
      </c>
      <c r="D19" s="2">
        <v>189200</v>
      </c>
      <c r="E19" s="2"/>
      <c r="F19" s="2"/>
      <c r="G19" s="2">
        <v>464903.99999999994</v>
      </c>
      <c r="H19" s="2">
        <v>523160</v>
      </c>
      <c r="I19" s="2">
        <v>664928.00000000012</v>
      </c>
      <c r="J19" s="2">
        <v>0</v>
      </c>
      <c r="K19" s="2"/>
      <c r="L19" s="1">
        <f t="shared" ref="L19" si="6">B19+D19+F19+H19+J19</f>
        <v>1796960</v>
      </c>
      <c r="M19" s="13">
        <f t="shared" ref="M19" si="7">C19+E19+G19+I19+K19</f>
        <v>3435432</v>
      </c>
      <c r="N19" s="17">
        <f t="shared" ref="N19" si="8">L19+M19</f>
        <v>5232392</v>
      </c>
      <c r="P19" s="4" t="s">
        <v>16</v>
      </c>
      <c r="Q19" s="2">
        <v>440</v>
      </c>
      <c r="R19" s="2">
        <v>352</v>
      </c>
      <c r="S19" s="2">
        <v>88</v>
      </c>
      <c r="T19" s="2">
        <v>0</v>
      </c>
      <c r="U19" s="2">
        <v>0</v>
      </c>
      <c r="V19" s="2">
        <v>352</v>
      </c>
      <c r="W19" s="2">
        <v>792</v>
      </c>
      <c r="X19" s="2">
        <v>264</v>
      </c>
      <c r="Y19" s="2">
        <v>792</v>
      </c>
      <c r="Z19" s="2">
        <v>0</v>
      </c>
      <c r="AA19" s="1">
        <f t="shared" ref="AA19" si="9">Q19+S19+U19+W19+Y19</f>
        <v>2112</v>
      </c>
      <c r="AB19" s="13">
        <f t="shared" ref="AB19" si="10">R19+T19+V19+X19+Z19</f>
        <v>968</v>
      </c>
      <c r="AC19" s="14">
        <f t="shared" ref="AC19" si="11">AA19+AB19</f>
        <v>3080</v>
      </c>
      <c r="AE19" s="4" t="s">
        <v>16</v>
      </c>
      <c r="AF19" s="2">
        <f t="shared" si="5"/>
        <v>2465</v>
      </c>
      <c r="AG19" s="2">
        <f t="shared" si="0"/>
        <v>6550</v>
      </c>
      <c r="AH19" s="2">
        <f t="shared" si="0"/>
        <v>2150</v>
      </c>
      <c r="AI19" s="2" t="str">
        <f t="shared" si="0"/>
        <v>N.A.</v>
      </c>
      <c r="AJ19" s="2" t="str">
        <f t="shared" si="0"/>
        <v>N.A.</v>
      </c>
      <c r="AK19" s="2">
        <f t="shared" si="0"/>
        <v>1320.7499999999998</v>
      </c>
      <c r="AL19" s="2">
        <f t="shared" si="0"/>
        <v>660.55555555555554</v>
      </c>
      <c r="AM19" s="2">
        <f t="shared" si="0"/>
        <v>2518.666666666667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850.83333333333337</v>
      </c>
      <c r="AQ19" s="13">
        <f t="shared" ref="AQ19" si="13">IFERROR(M19/AB19, "N.A.")</f>
        <v>3549</v>
      </c>
      <c r="AR19" s="14">
        <f t="shared" ref="AR19" si="14">IFERROR(N19/AC19, "N.A.")</f>
        <v>1698.8285714285714</v>
      </c>
    </row>
    <row r="20" spans="1:44" ht="15" customHeight="1" thickBot="1" x14ac:dyDescent="0.3">
      <c r="A20" s="5" t="s">
        <v>0</v>
      </c>
      <c r="B20" s="24">
        <f>B19+C19</f>
        <v>3390200</v>
      </c>
      <c r="C20" s="26"/>
      <c r="D20" s="24">
        <f>D19+E19</f>
        <v>189200</v>
      </c>
      <c r="E20" s="26"/>
      <c r="F20" s="24">
        <f>F19+G19</f>
        <v>464903.99999999994</v>
      </c>
      <c r="G20" s="26"/>
      <c r="H20" s="24">
        <f>H19+I19</f>
        <v>1188088</v>
      </c>
      <c r="I20" s="26"/>
      <c r="J20" s="24">
        <f>J19+K19</f>
        <v>0</v>
      </c>
      <c r="K20" s="26"/>
      <c r="L20" s="24">
        <f>L19+M19</f>
        <v>5232392</v>
      </c>
      <c r="M20" s="25"/>
      <c r="N20" s="18">
        <f>B20+D20+F20+H20+J20</f>
        <v>5232392</v>
      </c>
      <c r="P20" s="5" t="s">
        <v>0</v>
      </c>
      <c r="Q20" s="24">
        <f>Q19+R19</f>
        <v>792</v>
      </c>
      <c r="R20" s="26"/>
      <c r="S20" s="24">
        <f>S19+T19</f>
        <v>88</v>
      </c>
      <c r="T20" s="26"/>
      <c r="U20" s="24">
        <f>U19+V19</f>
        <v>352</v>
      </c>
      <c r="V20" s="26"/>
      <c r="W20" s="24">
        <f>W19+X19</f>
        <v>1056</v>
      </c>
      <c r="X20" s="26"/>
      <c r="Y20" s="24">
        <f>Y19+Z19</f>
        <v>792</v>
      </c>
      <c r="Z20" s="26"/>
      <c r="AA20" s="24">
        <f>AA19+AB19</f>
        <v>3080</v>
      </c>
      <c r="AB20" s="26"/>
      <c r="AC20" s="19">
        <f>Q20+S20+U20+W20+Y20</f>
        <v>3080</v>
      </c>
      <c r="AE20" s="5" t="s">
        <v>0</v>
      </c>
      <c r="AF20" s="27">
        <f>IFERROR(B20/Q20,"N.A.")</f>
        <v>4280.5555555555557</v>
      </c>
      <c r="AG20" s="28"/>
      <c r="AH20" s="27">
        <f>IFERROR(D20/S20,"N.A.")</f>
        <v>2150</v>
      </c>
      <c r="AI20" s="28"/>
      <c r="AJ20" s="27">
        <f>IFERROR(F20/U20,"N.A.")</f>
        <v>1320.7499999999998</v>
      </c>
      <c r="AK20" s="28"/>
      <c r="AL20" s="27">
        <f>IFERROR(H20/W20,"N.A.")</f>
        <v>1125.0833333333333</v>
      </c>
      <c r="AM20" s="28"/>
      <c r="AN20" s="27">
        <f>IFERROR(J20/Y20,"N.A.")</f>
        <v>0</v>
      </c>
      <c r="AO20" s="28"/>
      <c r="AP20" s="27">
        <f>IFERROR(L20/AA20,"N.A.")</f>
        <v>1698.8285714285714</v>
      </c>
      <c r="AQ20" s="28"/>
      <c r="AR20" s="16">
        <f>IFERROR(N20/AC20, "N.A.")</f>
        <v>1698.8285714285714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435160</v>
      </c>
      <c r="C27" s="2"/>
      <c r="D27" s="2">
        <v>189200</v>
      </c>
      <c r="E27" s="2"/>
      <c r="F27" s="2"/>
      <c r="G27" s="2"/>
      <c r="H27" s="2"/>
      <c r="I27" s="2"/>
      <c r="J27" s="2"/>
      <c r="K27" s="2"/>
      <c r="L27" s="1">
        <f>B27+D27+F27+H27+J27</f>
        <v>624360</v>
      </c>
      <c r="M27" s="13">
        <f>C27+E27+G27+I27+K27</f>
        <v>0</v>
      </c>
      <c r="N27" s="14">
        <f>L27+M27</f>
        <v>624360</v>
      </c>
      <c r="P27" s="3" t="s">
        <v>12</v>
      </c>
      <c r="Q27" s="2">
        <v>176</v>
      </c>
      <c r="R27" s="2">
        <v>0</v>
      </c>
      <c r="S27" s="2">
        <v>88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1">
        <f>Q27+S27+U27+W27+Y27</f>
        <v>264</v>
      </c>
      <c r="AB27" s="13">
        <f>R27+T27+V27+X27+Z27</f>
        <v>0</v>
      </c>
      <c r="AC27" s="14">
        <f>AA27+AB27</f>
        <v>264</v>
      </c>
      <c r="AE27" s="3" t="s">
        <v>12</v>
      </c>
      <c r="AF27" s="2">
        <f>IFERROR(B27/Q27, "N.A.")</f>
        <v>2472.5</v>
      </c>
      <c r="AG27" s="2" t="str">
        <f t="shared" ref="AG27:AR31" si="15">IFERROR(C27/R27, "N.A.")</f>
        <v>N.A.</v>
      </c>
      <c r="AH27" s="2">
        <f t="shared" si="15"/>
        <v>2150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2365</v>
      </c>
      <c r="AQ27" s="13" t="str">
        <f t="shared" si="15"/>
        <v>N.A.</v>
      </c>
      <c r="AR27" s="14">
        <f t="shared" si="15"/>
        <v>2365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246400</v>
      </c>
      <c r="C29" s="2">
        <v>1056000</v>
      </c>
      <c r="D29" s="2"/>
      <c r="E29" s="2"/>
      <c r="F29" s="2"/>
      <c r="G29" s="2"/>
      <c r="H29" s="2"/>
      <c r="I29" s="2"/>
      <c r="J29" s="2">
        <v>0</v>
      </c>
      <c r="K29" s="2"/>
      <c r="L29" s="1">
        <f t="shared" si="16"/>
        <v>246400</v>
      </c>
      <c r="M29" s="13">
        <f t="shared" si="16"/>
        <v>1056000</v>
      </c>
      <c r="N29" s="14">
        <f t="shared" si="17"/>
        <v>1302400</v>
      </c>
      <c r="P29" s="3" t="s">
        <v>14</v>
      </c>
      <c r="Q29" s="2">
        <v>88</v>
      </c>
      <c r="R29" s="2">
        <v>176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88</v>
      </c>
      <c r="Z29" s="2">
        <v>0</v>
      </c>
      <c r="AA29" s="1">
        <f t="shared" si="18"/>
        <v>176</v>
      </c>
      <c r="AB29" s="13">
        <f t="shared" si="18"/>
        <v>176</v>
      </c>
      <c r="AC29" s="14">
        <f t="shared" si="19"/>
        <v>352</v>
      </c>
      <c r="AE29" s="3" t="s">
        <v>14</v>
      </c>
      <c r="AF29" s="2">
        <f t="shared" si="20"/>
        <v>2800</v>
      </c>
      <c r="AG29" s="2">
        <f t="shared" si="15"/>
        <v>6000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>
        <f t="shared" si="15"/>
        <v>0</v>
      </c>
      <c r="AO29" s="2" t="str">
        <f t="shared" si="15"/>
        <v>N.A.</v>
      </c>
      <c r="AP29" s="15">
        <f t="shared" si="15"/>
        <v>1400</v>
      </c>
      <c r="AQ29" s="13">
        <f t="shared" si="15"/>
        <v>6000</v>
      </c>
      <c r="AR29" s="14">
        <f t="shared" si="15"/>
        <v>3700</v>
      </c>
    </row>
    <row r="30" spans="1:44" ht="15" customHeight="1" thickBot="1" x14ac:dyDescent="0.3">
      <c r="A30" s="3" t="s">
        <v>15</v>
      </c>
      <c r="B30" s="2">
        <v>403040</v>
      </c>
      <c r="C30" s="2"/>
      <c r="D30" s="2"/>
      <c r="E30" s="2"/>
      <c r="F30" s="2"/>
      <c r="G30" s="2">
        <v>275704.00000000006</v>
      </c>
      <c r="H30" s="2">
        <v>44000.000000000007</v>
      </c>
      <c r="I30" s="2"/>
      <c r="J30" s="2">
        <v>0</v>
      </c>
      <c r="K30" s="2"/>
      <c r="L30" s="1">
        <f t="shared" si="16"/>
        <v>447040</v>
      </c>
      <c r="M30" s="13">
        <f t="shared" si="16"/>
        <v>275704.00000000006</v>
      </c>
      <c r="N30" s="14">
        <f t="shared" si="17"/>
        <v>722744</v>
      </c>
      <c r="P30" s="3" t="s">
        <v>15</v>
      </c>
      <c r="Q30" s="2">
        <v>176</v>
      </c>
      <c r="R30" s="2">
        <v>0</v>
      </c>
      <c r="S30" s="2">
        <v>0</v>
      </c>
      <c r="T30" s="2">
        <v>0</v>
      </c>
      <c r="U30" s="2">
        <v>0</v>
      </c>
      <c r="V30" s="2">
        <v>264</v>
      </c>
      <c r="W30" s="2">
        <v>528</v>
      </c>
      <c r="X30" s="2">
        <v>0</v>
      </c>
      <c r="Y30" s="2">
        <v>528</v>
      </c>
      <c r="Z30" s="2">
        <v>0</v>
      </c>
      <c r="AA30" s="1">
        <f t="shared" si="18"/>
        <v>1232</v>
      </c>
      <c r="AB30" s="13">
        <f t="shared" si="18"/>
        <v>264</v>
      </c>
      <c r="AC30" s="17">
        <f t="shared" si="19"/>
        <v>1496</v>
      </c>
      <c r="AE30" s="3" t="s">
        <v>15</v>
      </c>
      <c r="AF30" s="2">
        <f t="shared" si="20"/>
        <v>2290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1044.3333333333335</v>
      </c>
      <c r="AL30" s="2">
        <f t="shared" si="15"/>
        <v>83.333333333333343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362.85714285714283</v>
      </c>
      <c r="AQ30" s="13">
        <f t="shared" si="15"/>
        <v>1044.3333333333335</v>
      </c>
      <c r="AR30" s="14">
        <f t="shared" si="15"/>
        <v>483.11764705882354</v>
      </c>
    </row>
    <row r="31" spans="1:44" ht="15" customHeight="1" thickBot="1" x14ac:dyDescent="0.3">
      <c r="A31" s="4" t="s">
        <v>16</v>
      </c>
      <c r="B31" s="2">
        <v>1084600</v>
      </c>
      <c r="C31" s="2">
        <v>1056000</v>
      </c>
      <c r="D31" s="2">
        <v>189200</v>
      </c>
      <c r="E31" s="2"/>
      <c r="F31" s="2"/>
      <c r="G31" s="2">
        <v>275704.00000000006</v>
      </c>
      <c r="H31" s="2">
        <v>44000.000000000007</v>
      </c>
      <c r="I31" s="2"/>
      <c r="J31" s="2">
        <v>0</v>
      </c>
      <c r="K31" s="2"/>
      <c r="L31" s="1">
        <f t="shared" ref="L31" si="21">B31+D31+F31+H31+J31</f>
        <v>1317800</v>
      </c>
      <c r="M31" s="13">
        <f t="shared" ref="M31" si="22">C31+E31+G31+I31+K31</f>
        <v>1331704</v>
      </c>
      <c r="N31" s="17">
        <f t="shared" ref="N31" si="23">L31+M31</f>
        <v>2649504</v>
      </c>
      <c r="P31" s="4" t="s">
        <v>16</v>
      </c>
      <c r="Q31" s="2">
        <v>440</v>
      </c>
      <c r="R31" s="2">
        <v>176</v>
      </c>
      <c r="S31" s="2">
        <v>88</v>
      </c>
      <c r="T31" s="2">
        <v>0</v>
      </c>
      <c r="U31" s="2">
        <v>0</v>
      </c>
      <c r="V31" s="2">
        <v>264</v>
      </c>
      <c r="W31" s="2">
        <v>528</v>
      </c>
      <c r="X31" s="2">
        <v>0</v>
      </c>
      <c r="Y31" s="2">
        <v>616</v>
      </c>
      <c r="Z31" s="2">
        <v>0</v>
      </c>
      <c r="AA31" s="1">
        <f t="shared" ref="AA31" si="24">Q31+S31+U31+W31+Y31</f>
        <v>1672</v>
      </c>
      <c r="AB31" s="13">
        <f t="shared" ref="AB31" si="25">R31+T31+V31+X31+Z31</f>
        <v>440</v>
      </c>
      <c r="AC31" s="14">
        <f t="shared" ref="AC31" si="26">AA31+AB31</f>
        <v>2112</v>
      </c>
      <c r="AE31" s="4" t="s">
        <v>16</v>
      </c>
      <c r="AF31" s="2">
        <f t="shared" si="20"/>
        <v>2465</v>
      </c>
      <c r="AG31" s="2">
        <f t="shared" si="15"/>
        <v>6000</v>
      </c>
      <c r="AH31" s="2">
        <f t="shared" si="15"/>
        <v>2150</v>
      </c>
      <c r="AI31" s="2" t="str">
        <f t="shared" si="15"/>
        <v>N.A.</v>
      </c>
      <c r="AJ31" s="2" t="str">
        <f t="shared" si="15"/>
        <v>N.A.</v>
      </c>
      <c r="AK31" s="2">
        <f t="shared" si="15"/>
        <v>1044.3333333333335</v>
      </c>
      <c r="AL31" s="2">
        <f t="shared" si="15"/>
        <v>83.333333333333343</v>
      </c>
      <c r="AM31" s="2" t="str">
        <f t="shared" si="15"/>
        <v>N.A.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788.15789473684208</v>
      </c>
      <c r="AQ31" s="13">
        <f t="shared" ref="AQ31" si="28">IFERROR(M31/AB31, "N.A.")</f>
        <v>3026.6</v>
      </c>
      <c r="AR31" s="14">
        <f t="shared" ref="AR31" si="29">IFERROR(N31/AC31, "N.A.")</f>
        <v>1254.5</v>
      </c>
    </row>
    <row r="32" spans="1:44" ht="15" customHeight="1" thickBot="1" x14ac:dyDescent="0.3">
      <c r="A32" s="5" t="s">
        <v>0</v>
      </c>
      <c r="B32" s="24">
        <f>B31+C31</f>
        <v>2140600</v>
      </c>
      <c r="C32" s="26"/>
      <c r="D32" s="24">
        <f>D31+E31</f>
        <v>189200</v>
      </c>
      <c r="E32" s="26"/>
      <c r="F32" s="24">
        <f>F31+G31</f>
        <v>275704.00000000006</v>
      </c>
      <c r="G32" s="26"/>
      <c r="H32" s="24">
        <f>H31+I31</f>
        <v>44000.000000000007</v>
      </c>
      <c r="I32" s="26"/>
      <c r="J32" s="24">
        <f>J31+K31</f>
        <v>0</v>
      </c>
      <c r="K32" s="26"/>
      <c r="L32" s="24">
        <f>L31+M31</f>
        <v>2649504</v>
      </c>
      <c r="M32" s="25"/>
      <c r="N32" s="18">
        <f>B32+D32+F32+H32+J32</f>
        <v>2649504</v>
      </c>
      <c r="P32" s="5" t="s">
        <v>0</v>
      </c>
      <c r="Q32" s="24">
        <f>Q31+R31</f>
        <v>616</v>
      </c>
      <c r="R32" s="26"/>
      <c r="S32" s="24">
        <f>S31+T31</f>
        <v>88</v>
      </c>
      <c r="T32" s="26"/>
      <c r="U32" s="24">
        <f>U31+V31</f>
        <v>264</v>
      </c>
      <c r="V32" s="26"/>
      <c r="W32" s="24">
        <f>W31+X31</f>
        <v>528</v>
      </c>
      <c r="X32" s="26"/>
      <c r="Y32" s="24">
        <f>Y31+Z31</f>
        <v>616</v>
      </c>
      <c r="Z32" s="26"/>
      <c r="AA32" s="24">
        <f>AA31+AB31</f>
        <v>2112</v>
      </c>
      <c r="AB32" s="26"/>
      <c r="AC32" s="19">
        <f>Q32+S32+U32+W32+Y32</f>
        <v>2112</v>
      </c>
      <c r="AE32" s="5" t="s">
        <v>0</v>
      </c>
      <c r="AF32" s="27">
        <f>IFERROR(B32/Q32,"N.A.")</f>
        <v>3475</v>
      </c>
      <c r="AG32" s="28"/>
      <c r="AH32" s="27">
        <f>IFERROR(D32/S32,"N.A.")</f>
        <v>2150</v>
      </c>
      <c r="AI32" s="28"/>
      <c r="AJ32" s="27">
        <f>IFERROR(F32/U32,"N.A.")</f>
        <v>1044.3333333333335</v>
      </c>
      <c r="AK32" s="28"/>
      <c r="AL32" s="27">
        <f>IFERROR(H32/W32,"N.A.")</f>
        <v>83.333333333333343</v>
      </c>
      <c r="AM32" s="28"/>
      <c r="AN32" s="27">
        <f>IFERROR(J32/Y32,"N.A.")</f>
        <v>0</v>
      </c>
      <c r="AO32" s="28"/>
      <c r="AP32" s="27">
        <f>IFERROR(L32/AA32,"N.A.")</f>
        <v>1254.5</v>
      </c>
      <c r="AQ32" s="28"/>
      <c r="AR32" s="16">
        <f>IFERROR(N32/AC32, "N.A.")</f>
        <v>1254.5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479160</v>
      </c>
      <c r="I39" s="2"/>
      <c r="J39" s="2">
        <v>0</v>
      </c>
      <c r="K39" s="2"/>
      <c r="L39" s="1">
        <f>B39+D39+F39+H39+J39</f>
        <v>479160</v>
      </c>
      <c r="M39" s="13">
        <f>C39+E39+G39+I39+K39</f>
        <v>0</v>
      </c>
      <c r="N39" s="14">
        <f>L39+M39</f>
        <v>479160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264</v>
      </c>
      <c r="X39" s="2">
        <v>0</v>
      </c>
      <c r="Y39" s="2">
        <v>88</v>
      </c>
      <c r="Z39" s="2">
        <v>0</v>
      </c>
      <c r="AA39" s="1">
        <f>Q39+S39+U39+W39+Y39</f>
        <v>352</v>
      </c>
      <c r="AB39" s="13">
        <f>R39+T39+V39+X39+Z39</f>
        <v>0</v>
      </c>
      <c r="AC39" s="14">
        <f>AA39+AB39</f>
        <v>352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1815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1361.25</v>
      </c>
      <c r="AQ39" s="13" t="str">
        <f t="shared" si="30"/>
        <v>N.A.</v>
      </c>
      <c r="AR39" s="14">
        <f t="shared" si="30"/>
        <v>1361.25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>
        <v>1249600</v>
      </c>
      <c r="D41" s="2"/>
      <c r="E41" s="2"/>
      <c r="F41" s="2"/>
      <c r="G41" s="2">
        <v>189200</v>
      </c>
      <c r="H41" s="2"/>
      <c r="I41" s="2">
        <v>664928.00000000012</v>
      </c>
      <c r="J41" s="2"/>
      <c r="K41" s="2"/>
      <c r="L41" s="1">
        <f t="shared" si="31"/>
        <v>0</v>
      </c>
      <c r="M41" s="13">
        <f t="shared" si="31"/>
        <v>2103728</v>
      </c>
      <c r="N41" s="14">
        <f t="shared" si="32"/>
        <v>2103728</v>
      </c>
      <c r="P41" s="3" t="s">
        <v>14</v>
      </c>
      <c r="Q41" s="2">
        <v>0</v>
      </c>
      <c r="R41" s="2">
        <v>176</v>
      </c>
      <c r="S41" s="2">
        <v>0</v>
      </c>
      <c r="T41" s="2">
        <v>0</v>
      </c>
      <c r="U41" s="2">
        <v>0</v>
      </c>
      <c r="V41" s="2">
        <v>88</v>
      </c>
      <c r="W41" s="2">
        <v>0</v>
      </c>
      <c r="X41" s="2">
        <v>264</v>
      </c>
      <c r="Y41" s="2">
        <v>0</v>
      </c>
      <c r="Z41" s="2">
        <v>0</v>
      </c>
      <c r="AA41" s="1">
        <f t="shared" si="33"/>
        <v>0</v>
      </c>
      <c r="AB41" s="13">
        <f t="shared" si="33"/>
        <v>528</v>
      </c>
      <c r="AC41" s="14">
        <f t="shared" si="34"/>
        <v>528</v>
      </c>
      <c r="AE41" s="3" t="s">
        <v>14</v>
      </c>
      <c r="AF41" s="2" t="str">
        <f t="shared" si="35"/>
        <v>N.A.</v>
      </c>
      <c r="AG41" s="2">
        <f t="shared" si="30"/>
        <v>7100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2150</v>
      </c>
      <c r="AL41" s="2" t="str">
        <f t="shared" si="30"/>
        <v>N.A.</v>
      </c>
      <c r="AM41" s="2">
        <f t="shared" si="30"/>
        <v>2518.666666666667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>
        <f t="shared" si="30"/>
        <v>3984.3333333333335</v>
      </c>
      <c r="AR41" s="14">
        <f t="shared" si="30"/>
        <v>3984.3333333333335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88</v>
      </c>
      <c r="Z42" s="2">
        <v>0</v>
      </c>
      <c r="AA42" s="1">
        <f t="shared" si="33"/>
        <v>88</v>
      </c>
      <c r="AB42" s="13">
        <f t="shared" si="33"/>
        <v>0</v>
      </c>
      <c r="AC42" s="14">
        <f t="shared" si="34"/>
        <v>88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/>
      <c r="C43" s="2">
        <v>1249600</v>
      </c>
      <c r="D43" s="2"/>
      <c r="E43" s="2"/>
      <c r="F43" s="2"/>
      <c r="G43" s="2">
        <v>189200</v>
      </c>
      <c r="H43" s="2">
        <v>479160</v>
      </c>
      <c r="I43" s="2">
        <v>664928.00000000012</v>
      </c>
      <c r="J43" s="2">
        <v>0</v>
      </c>
      <c r="K43" s="2"/>
      <c r="L43" s="1">
        <f t="shared" ref="L43" si="36">B43+D43+F43+H43+J43</f>
        <v>479160</v>
      </c>
      <c r="M43" s="13">
        <f t="shared" ref="M43" si="37">C43+E43+G43+I43+K43</f>
        <v>2103728</v>
      </c>
      <c r="N43" s="17">
        <f t="shared" ref="N43" si="38">L43+M43</f>
        <v>2582888</v>
      </c>
      <c r="P43" s="4" t="s">
        <v>16</v>
      </c>
      <c r="Q43" s="2">
        <v>0</v>
      </c>
      <c r="R43" s="2">
        <v>176</v>
      </c>
      <c r="S43" s="2">
        <v>0</v>
      </c>
      <c r="T43" s="2">
        <v>0</v>
      </c>
      <c r="U43" s="2">
        <v>0</v>
      </c>
      <c r="V43" s="2">
        <v>88</v>
      </c>
      <c r="W43" s="2">
        <v>264</v>
      </c>
      <c r="X43" s="2">
        <v>264</v>
      </c>
      <c r="Y43" s="2">
        <v>176</v>
      </c>
      <c r="Z43" s="2">
        <v>0</v>
      </c>
      <c r="AA43" s="1">
        <f t="shared" ref="AA43" si="39">Q43+S43+U43+W43+Y43</f>
        <v>440</v>
      </c>
      <c r="AB43" s="13">
        <f t="shared" ref="AB43" si="40">R43+T43+V43+X43+Z43</f>
        <v>528</v>
      </c>
      <c r="AC43" s="17">
        <f t="shared" ref="AC43" si="41">AA43+AB43</f>
        <v>968</v>
      </c>
      <c r="AE43" s="4" t="s">
        <v>16</v>
      </c>
      <c r="AF43" s="2" t="str">
        <f t="shared" si="35"/>
        <v>N.A.</v>
      </c>
      <c r="AG43" s="2">
        <f t="shared" si="30"/>
        <v>7100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2150</v>
      </c>
      <c r="AL43" s="2">
        <f t="shared" si="30"/>
        <v>1815</v>
      </c>
      <c r="AM43" s="2">
        <f t="shared" si="30"/>
        <v>2518.666666666667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1089</v>
      </c>
      <c r="AQ43" s="13">
        <f t="shared" ref="AQ43" si="43">IFERROR(M43/AB43, "N.A.")</f>
        <v>3984.3333333333335</v>
      </c>
      <c r="AR43" s="14">
        <f t="shared" ref="AR43" si="44">IFERROR(N43/AC43, "N.A.")</f>
        <v>2668.2727272727275</v>
      </c>
    </row>
    <row r="44" spans="1:44" ht="15" customHeight="1" thickBot="1" x14ac:dyDescent="0.3">
      <c r="A44" s="5" t="s">
        <v>0</v>
      </c>
      <c r="B44" s="24">
        <f>B43+C43</f>
        <v>1249600</v>
      </c>
      <c r="C44" s="26"/>
      <c r="D44" s="24">
        <f>D43+E43</f>
        <v>0</v>
      </c>
      <c r="E44" s="26"/>
      <c r="F44" s="24">
        <f>F43+G43</f>
        <v>189200</v>
      </c>
      <c r="G44" s="26"/>
      <c r="H44" s="24">
        <f>H43+I43</f>
        <v>1144088</v>
      </c>
      <c r="I44" s="26"/>
      <c r="J44" s="24">
        <f>J43+K43</f>
        <v>0</v>
      </c>
      <c r="K44" s="26"/>
      <c r="L44" s="24">
        <f>L43+M43</f>
        <v>2582888</v>
      </c>
      <c r="M44" s="25"/>
      <c r="N44" s="18">
        <f>B44+D44+F44+H44+J44</f>
        <v>2582888</v>
      </c>
      <c r="P44" s="5" t="s">
        <v>0</v>
      </c>
      <c r="Q44" s="24">
        <f>Q43+R43</f>
        <v>176</v>
      </c>
      <c r="R44" s="26"/>
      <c r="S44" s="24">
        <f>S43+T43</f>
        <v>0</v>
      </c>
      <c r="T44" s="26"/>
      <c r="U44" s="24">
        <f>U43+V43</f>
        <v>88</v>
      </c>
      <c r="V44" s="26"/>
      <c r="W44" s="24">
        <f>W43+X43</f>
        <v>528</v>
      </c>
      <c r="X44" s="26"/>
      <c r="Y44" s="24">
        <f>Y43+Z43</f>
        <v>176</v>
      </c>
      <c r="Z44" s="26"/>
      <c r="AA44" s="24">
        <f>AA43+AB43</f>
        <v>968</v>
      </c>
      <c r="AB44" s="25"/>
      <c r="AC44" s="18">
        <f>Q44+S44+U44+W44+Y44</f>
        <v>968</v>
      </c>
      <c r="AE44" s="5" t="s">
        <v>0</v>
      </c>
      <c r="AF44" s="27">
        <f>IFERROR(B44/Q44,"N.A.")</f>
        <v>7100</v>
      </c>
      <c r="AG44" s="28"/>
      <c r="AH44" s="27" t="str">
        <f>IFERROR(D44/S44,"N.A.")</f>
        <v>N.A.</v>
      </c>
      <c r="AI44" s="28"/>
      <c r="AJ44" s="27">
        <f>IFERROR(F44/U44,"N.A.")</f>
        <v>2150</v>
      </c>
      <c r="AK44" s="28"/>
      <c r="AL44" s="27">
        <f>IFERROR(H44/W44,"N.A.")</f>
        <v>2166.8333333333335</v>
      </c>
      <c r="AM44" s="28"/>
      <c r="AN44" s="27">
        <f>IFERROR(J44/Y44,"N.A.")</f>
        <v>0</v>
      </c>
      <c r="AO44" s="28"/>
      <c r="AP44" s="27">
        <f>IFERROR(L44/AA44,"N.A.")</f>
        <v>2668.2727272727275</v>
      </c>
      <c r="AQ44" s="28"/>
      <c r="AR44" s="16">
        <f>IFERROR(N44/AC44, "N.A.")</f>
        <v>2668.2727272727275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5372570</v>
      </c>
      <c r="C15" s="2"/>
      <c r="D15" s="2">
        <v>1621280</v>
      </c>
      <c r="E15" s="2"/>
      <c r="F15" s="2">
        <v>187050</v>
      </c>
      <c r="G15" s="2"/>
      <c r="H15" s="2">
        <v>9006569</v>
      </c>
      <c r="I15" s="2"/>
      <c r="J15" s="2">
        <v>0</v>
      </c>
      <c r="K15" s="2"/>
      <c r="L15" s="1">
        <f>B15+D15+F15+H15+J15</f>
        <v>16187469</v>
      </c>
      <c r="M15" s="13">
        <f>C15+E15+G15+I15+K15</f>
        <v>0</v>
      </c>
      <c r="N15" s="14">
        <f>L15+M15</f>
        <v>16187469</v>
      </c>
      <c r="P15" s="3" t="s">
        <v>12</v>
      </c>
      <c r="Q15" s="2">
        <v>1793</v>
      </c>
      <c r="R15" s="2">
        <v>0</v>
      </c>
      <c r="S15" s="2">
        <v>562</v>
      </c>
      <c r="T15" s="2">
        <v>0</v>
      </c>
      <c r="U15" s="2">
        <v>203</v>
      </c>
      <c r="V15" s="2">
        <v>0</v>
      </c>
      <c r="W15" s="2">
        <v>2719</v>
      </c>
      <c r="X15" s="2">
        <v>0</v>
      </c>
      <c r="Y15" s="2">
        <v>198</v>
      </c>
      <c r="Z15" s="2">
        <v>0</v>
      </c>
      <c r="AA15" s="1">
        <f>Q15+S15+U15+W15+Y15</f>
        <v>5475</v>
      </c>
      <c r="AB15" s="13">
        <f>R15+T15+V15+X15+Z15</f>
        <v>0</v>
      </c>
      <c r="AC15" s="14">
        <f>AA15+AB15</f>
        <v>5475</v>
      </c>
      <c r="AE15" s="3" t="s">
        <v>12</v>
      </c>
      <c r="AF15" s="2">
        <f>IFERROR(B15/Q15, "N.A.")</f>
        <v>2996.4138315672058</v>
      </c>
      <c r="AG15" s="2" t="str">
        <f t="shared" ref="AG15:AR19" si="0">IFERROR(C15/R15, "N.A.")</f>
        <v>N.A.</v>
      </c>
      <c r="AH15" s="2">
        <f t="shared" si="0"/>
        <v>2884.8398576512454</v>
      </c>
      <c r="AI15" s="2" t="str">
        <f t="shared" si="0"/>
        <v>N.A.</v>
      </c>
      <c r="AJ15" s="2">
        <f t="shared" si="0"/>
        <v>921.42857142857144</v>
      </c>
      <c r="AK15" s="2" t="str">
        <f t="shared" si="0"/>
        <v>N.A.</v>
      </c>
      <c r="AL15" s="2">
        <f t="shared" si="0"/>
        <v>3312.4564178006622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2956.6153424657532</v>
      </c>
      <c r="AQ15" s="13" t="str">
        <f t="shared" si="0"/>
        <v>N.A.</v>
      </c>
      <c r="AR15" s="14">
        <f t="shared" si="0"/>
        <v>2956.6153424657532</v>
      </c>
    </row>
    <row r="16" spans="1:44" ht="15" customHeight="1" thickBot="1" x14ac:dyDescent="0.3">
      <c r="A16" s="3" t="s">
        <v>13</v>
      </c>
      <c r="B16" s="2">
        <v>732720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732720</v>
      </c>
      <c r="M16" s="13">
        <f t="shared" si="1"/>
        <v>0</v>
      </c>
      <c r="N16" s="14">
        <f t="shared" ref="N16:N18" si="2">L16+M16</f>
        <v>732720</v>
      </c>
      <c r="P16" s="3" t="s">
        <v>13</v>
      </c>
      <c r="Q16" s="2">
        <v>322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322</v>
      </c>
      <c r="AB16" s="13">
        <f t="shared" si="3"/>
        <v>0</v>
      </c>
      <c r="AC16" s="14">
        <f t="shared" ref="AC16:AC18" si="4">AA16+AB16</f>
        <v>322</v>
      </c>
      <c r="AE16" s="3" t="s">
        <v>13</v>
      </c>
      <c r="AF16" s="2">
        <f t="shared" ref="AF16:AF19" si="5">IFERROR(B16/Q16, "N.A.")</f>
        <v>2275.5279503105589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2275.5279503105589</v>
      </c>
      <c r="AQ16" s="13" t="str">
        <f t="shared" si="0"/>
        <v>N.A.</v>
      </c>
      <c r="AR16" s="14">
        <f t="shared" si="0"/>
        <v>2275.5279503105589</v>
      </c>
    </row>
    <row r="17" spans="1:44" ht="15" customHeight="1" thickBot="1" x14ac:dyDescent="0.3">
      <c r="A17" s="3" t="s">
        <v>14</v>
      </c>
      <c r="B17" s="2">
        <v>16024280</v>
      </c>
      <c r="C17" s="2">
        <v>15414629.999999996</v>
      </c>
      <c r="D17" s="2"/>
      <c r="E17" s="2"/>
      <c r="F17" s="2"/>
      <c r="G17" s="2">
        <v>1470600</v>
      </c>
      <c r="H17" s="2"/>
      <c r="I17" s="2">
        <v>5229650.0000000009</v>
      </c>
      <c r="J17" s="2">
        <v>0</v>
      </c>
      <c r="K17" s="2"/>
      <c r="L17" s="1">
        <f t="shared" si="1"/>
        <v>16024280</v>
      </c>
      <c r="M17" s="13">
        <f t="shared" si="1"/>
        <v>22114879.999999996</v>
      </c>
      <c r="N17" s="14">
        <f t="shared" si="2"/>
        <v>38139160</v>
      </c>
      <c r="P17" s="3" t="s">
        <v>14</v>
      </c>
      <c r="Q17" s="2">
        <v>4129</v>
      </c>
      <c r="R17" s="2">
        <v>2829</v>
      </c>
      <c r="S17" s="2">
        <v>0</v>
      </c>
      <c r="T17" s="2">
        <v>0</v>
      </c>
      <c r="U17" s="2">
        <v>0</v>
      </c>
      <c r="V17" s="2">
        <v>472</v>
      </c>
      <c r="W17" s="2">
        <v>0</v>
      </c>
      <c r="X17" s="2">
        <v>880</v>
      </c>
      <c r="Y17" s="2">
        <v>373</v>
      </c>
      <c r="Z17" s="2">
        <v>0</v>
      </c>
      <c r="AA17" s="1">
        <f t="shared" si="3"/>
        <v>4502</v>
      </c>
      <c r="AB17" s="13">
        <f t="shared" si="3"/>
        <v>4181</v>
      </c>
      <c r="AC17" s="14">
        <f t="shared" si="4"/>
        <v>8683</v>
      </c>
      <c r="AE17" s="3" t="s">
        <v>14</v>
      </c>
      <c r="AF17" s="2">
        <f t="shared" si="5"/>
        <v>3880.9106321143136</v>
      </c>
      <c r="AG17" s="2">
        <f t="shared" si="0"/>
        <v>5448.7910922587471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3115.6779661016949</v>
      </c>
      <c r="AL17" s="2" t="str">
        <f t="shared" si="0"/>
        <v>N.A.</v>
      </c>
      <c r="AM17" s="2">
        <f t="shared" si="0"/>
        <v>5942.7840909090919</v>
      </c>
      <c r="AN17" s="2">
        <f t="shared" si="0"/>
        <v>0</v>
      </c>
      <c r="AO17" s="2" t="str">
        <f t="shared" si="0"/>
        <v>N.A.</v>
      </c>
      <c r="AP17" s="15">
        <f t="shared" si="0"/>
        <v>3559.3691692581074</v>
      </c>
      <c r="AQ17" s="13">
        <f t="shared" si="0"/>
        <v>5289.3757474288441</v>
      </c>
      <c r="AR17" s="14">
        <f t="shared" si="0"/>
        <v>4392.3943337556148</v>
      </c>
    </row>
    <row r="18" spans="1:44" ht="15" customHeight="1" thickBot="1" x14ac:dyDescent="0.3">
      <c r="A18" s="3" t="s">
        <v>15</v>
      </c>
      <c r="B18" s="2">
        <v>1266100</v>
      </c>
      <c r="C18" s="2"/>
      <c r="D18" s="2"/>
      <c r="E18" s="2"/>
      <c r="F18" s="2"/>
      <c r="G18" s="2">
        <v>1715700</v>
      </c>
      <c r="H18" s="2">
        <v>2554640</v>
      </c>
      <c r="I18" s="2"/>
      <c r="J18" s="2">
        <v>0</v>
      </c>
      <c r="K18" s="2"/>
      <c r="L18" s="1">
        <f t="shared" si="1"/>
        <v>3820740</v>
      </c>
      <c r="M18" s="13">
        <f t="shared" si="1"/>
        <v>1715700</v>
      </c>
      <c r="N18" s="14">
        <f t="shared" si="2"/>
        <v>5536440</v>
      </c>
      <c r="P18" s="3" t="s">
        <v>15</v>
      </c>
      <c r="Q18" s="2">
        <v>837</v>
      </c>
      <c r="R18" s="2">
        <v>0</v>
      </c>
      <c r="S18" s="2">
        <v>0</v>
      </c>
      <c r="T18" s="2">
        <v>0</v>
      </c>
      <c r="U18" s="2">
        <v>0</v>
      </c>
      <c r="V18" s="2">
        <v>266</v>
      </c>
      <c r="W18" s="2">
        <v>2919</v>
      </c>
      <c r="X18" s="2">
        <v>0</v>
      </c>
      <c r="Y18" s="2">
        <v>481</v>
      </c>
      <c r="Z18" s="2">
        <v>0</v>
      </c>
      <c r="AA18" s="1">
        <f t="shared" si="3"/>
        <v>4237</v>
      </c>
      <c r="AB18" s="13">
        <f t="shared" si="3"/>
        <v>266</v>
      </c>
      <c r="AC18" s="17">
        <f t="shared" si="4"/>
        <v>4503</v>
      </c>
      <c r="AE18" s="3" t="s">
        <v>15</v>
      </c>
      <c r="AF18" s="2">
        <f t="shared" si="5"/>
        <v>1512.6642771804063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6450</v>
      </c>
      <c r="AL18" s="2">
        <f t="shared" si="0"/>
        <v>875.17643028434395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901.75595940523954</v>
      </c>
      <c r="AQ18" s="13">
        <f t="shared" si="0"/>
        <v>6450</v>
      </c>
      <c r="AR18" s="14">
        <f t="shared" si="0"/>
        <v>1229.5003331112591</v>
      </c>
    </row>
    <row r="19" spans="1:44" ht="15" customHeight="1" thickBot="1" x14ac:dyDescent="0.3">
      <c r="A19" s="4" t="s">
        <v>16</v>
      </c>
      <c r="B19" s="2">
        <v>23395669.999999993</v>
      </c>
      <c r="C19" s="2">
        <v>15414629.999999996</v>
      </c>
      <c r="D19" s="2">
        <v>1621280</v>
      </c>
      <c r="E19" s="2"/>
      <c r="F19" s="2">
        <v>187050</v>
      </c>
      <c r="G19" s="2">
        <v>3186300.0000000005</v>
      </c>
      <c r="H19" s="2">
        <v>11561208.999999996</v>
      </c>
      <c r="I19" s="2">
        <v>5229650.0000000009</v>
      </c>
      <c r="J19" s="2">
        <v>0</v>
      </c>
      <c r="K19" s="2"/>
      <c r="L19" s="1">
        <f t="shared" ref="L19" si="6">B19+D19+F19+H19+J19</f>
        <v>36765208.999999985</v>
      </c>
      <c r="M19" s="13">
        <f t="shared" ref="M19" si="7">C19+E19+G19+I19+K19</f>
        <v>23830579.999999996</v>
      </c>
      <c r="N19" s="17">
        <f t="shared" ref="N19" si="8">L19+M19</f>
        <v>60595788.999999985</v>
      </c>
      <c r="P19" s="4" t="s">
        <v>16</v>
      </c>
      <c r="Q19" s="2">
        <v>7081</v>
      </c>
      <c r="R19" s="2">
        <v>2829</v>
      </c>
      <c r="S19" s="2">
        <v>562</v>
      </c>
      <c r="T19" s="2">
        <v>0</v>
      </c>
      <c r="U19" s="2">
        <v>203</v>
      </c>
      <c r="V19" s="2">
        <v>738</v>
      </c>
      <c r="W19" s="2">
        <v>5638</v>
      </c>
      <c r="X19" s="2">
        <v>880</v>
      </c>
      <c r="Y19" s="2">
        <v>1052</v>
      </c>
      <c r="Z19" s="2">
        <v>0</v>
      </c>
      <c r="AA19" s="1">
        <f t="shared" ref="AA19" si="9">Q19+S19+U19+W19+Y19</f>
        <v>14536</v>
      </c>
      <c r="AB19" s="13">
        <f t="shared" ref="AB19" si="10">R19+T19+V19+X19+Z19</f>
        <v>4447</v>
      </c>
      <c r="AC19" s="14">
        <f t="shared" ref="AC19" si="11">AA19+AB19</f>
        <v>18983</v>
      </c>
      <c r="AE19" s="4" t="s">
        <v>16</v>
      </c>
      <c r="AF19" s="2">
        <f t="shared" si="5"/>
        <v>3304.0064962575898</v>
      </c>
      <c r="AG19" s="2">
        <f t="shared" si="0"/>
        <v>5448.7910922587471</v>
      </c>
      <c r="AH19" s="2">
        <f t="shared" si="0"/>
        <v>2884.8398576512454</v>
      </c>
      <c r="AI19" s="2" t="str">
        <f t="shared" si="0"/>
        <v>N.A.</v>
      </c>
      <c r="AJ19" s="2">
        <f t="shared" si="0"/>
        <v>921.42857142857144</v>
      </c>
      <c r="AK19" s="2">
        <f t="shared" si="0"/>
        <v>4317.4796747967484</v>
      </c>
      <c r="AL19" s="2">
        <f t="shared" si="0"/>
        <v>2050.5869102518618</v>
      </c>
      <c r="AM19" s="2">
        <f t="shared" si="0"/>
        <v>5942.7840909090919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2529.2521326362125</v>
      </c>
      <c r="AQ19" s="13">
        <f t="shared" ref="AQ19" si="13">IFERROR(M19/AB19, "N.A.")</f>
        <v>5358.7991904654818</v>
      </c>
      <c r="AR19" s="14">
        <f t="shared" ref="AR19" si="14">IFERROR(N19/AC19, "N.A.")</f>
        <v>3192.1081493968281</v>
      </c>
    </row>
    <row r="20" spans="1:44" ht="15" customHeight="1" thickBot="1" x14ac:dyDescent="0.3">
      <c r="A20" s="5" t="s">
        <v>0</v>
      </c>
      <c r="B20" s="24">
        <f>B19+C19</f>
        <v>38810299.999999985</v>
      </c>
      <c r="C20" s="26"/>
      <c r="D20" s="24">
        <f>D19+E19</f>
        <v>1621280</v>
      </c>
      <c r="E20" s="26"/>
      <c r="F20" s="24">
        <f>F19+G19</f>
        <v>3373350.0000000005</v>
      </c>
      <c r="G20" s="26"/>
      <c r="H20" s="24">
        <f>H19+I19</f>
        <v>16790858.999999996</v>
      </c>
      <c r="I20" s="26"/>
      <c r="J20" s="24">
        <f>J19+K19</f>
        <v>0</v>
      </c>
      <c r="K20" s="26"/>
      <c r="L20" s="24">
        <f>L19+M19</f>
        <v>60595788.999999985</v>
      </c>
      <c r="M20" s="25"/>
      <c r="N20" s="18">
        <f>B20+D20+F20+H20+J20</f>
        <v>60595788.999999985</v>
      </c>
      <c r="P20" s="5" t="s">
        <v>0</v>
      </c>
      <c r="Q20" s="24">
        <f>Q19+R19</f>
        <v>9910</v>
      </c>
      <c r="R20" s="26"/>
      <c r="S20" s="24">
        <f>S19+T19</f>
        <v>562</v>
      </c>
      <c r="T20" s="26"/>
      <c r="U20" s="24">
        <f>U19+V19</f>
        <v>941</v>
      </c>
      <c r="V20" s="26"/>
      <c r="W20" s="24">
        <f>W19+X19</f>
        <v>6518</v>
      </c>
      <c r="X20" s="26"/>
      <c r="Y20" s="24">
        <f>Y19+Z19</f>
        <v>1052</v>
      </c>
      <c r="Z20" s="26"/>
      <c r="AA20" s="24">
        <f>AA19+AB19</f>
        <v>18983</v>
      </c>
      <c r="AB20" s="26"/>
      <c r="AC20" s="19">
        <f>Q20+S20+U20+W20+Y20</f>
        <v>18983</v>
      </c>
      <c r="AE20" s="5" t="s">
        <v>0</v>
      </c>
      <c r="AF20" s="27">
        <f>IFERROR(B20/Q20,"N.A.")</f>
        <v>3916.2764883955583</v>
      </c>
      <c r="AG20" s="28"/>
      <c r="AH20" s="27">
        <f>IFERROR(D20/S20,"N.A.")</f>
        <v>2884.8398576512454</v>
      </c>
      <c r="AI20" s="28"/>
      <c r="AJ20" s="27">
        <f>IFERROR(F20/U20,"N.A.")</f>
        <v>3584.8565356004256</v>
      </c>
      <c r="AK20" s="28"/>
      <c r="AL20" s="27">
        <f>IFERROR(H20/W20,"N.A.")</f>
        <v>2576.0753298557834</v>
      </c>
      <c r="AM20" s="28"/>
      <c r="AN20" s="27">
        <f>IFERROR(J20/Y20,"N.A.")</f>
        <v>0</v>
      </c>
      <c r="AO20" s="28"/>
      <c r="AP20" s="27">
        <f>IFERROR(L20/AA20,"N.A.")</f>
        <v>3192.1081493968281</v>
      </c>
      <c r="AQ20" s="28"/>
      <c r="AR20" s="16">
        <f>IFERROR(N20/AC20, "N.A.")</f>
        <v>3192.1081493968281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4030109.9999999995</v>
      </c>
      <c r="C27" s="2"/>
      <c r="D27" s="2">
        <v>1621280</v>
      </c>
      <c r="E27" s="2"/>
      <c r="F27" s="2"/>
      <c r="G27" s="2"/>
      <c r="H27" s="2">
        <v>3322392</v>
      </c>
      <c r="I27" s="2"/>
      <c r="J27" s="2">
        <v>0</v>
      </c>
      <c r="K27" s="2"/>
      <c r="L27" s="1">
        <f>B27+D27+F27+H27+J27</f>
        <v>8973782</v>
      </c>
      <c r="M27" s="13">
        <f>C27+E27+G27+I27+K27</f>
        <v>0</v>
      </c>
      <c r="N27" s="14">
        <f>L27+M27</f>
        <v>8973782</v>
      </c>
      <c r="P27" s="3" t="s">
        <v>12</v>
      </c>
      <c r="Q27" s="2">
        <v>1060</v>
      </c>
      <c r="R27" s="2">
        <v>0</v>
      </c>
      <c r="S27" s="2">
        <v>562</v>
      </c>
      <c r="T27" s="2">
        <v>0</v>
      </c>
      <c r="U27" s="2">
        <v>0</v>
      </c>
      <c r="V27" s="2">
        <v>0</v>
      </c>
      <c r="W27" s="2">
        <v>941</v>
      </c>
      <c r="X27" s="2">
        <v>0</v>
      </c>
      <c r="Y27" s="2">
        <v>82</v>
      </c>
      <c r="Z27" s="2">
        <v>0</v>
      </c>
      <c r="AA27" s="1">
        <f>Q27+S27+U27+W27+Y27</f>
        <v>2645</v>
      </c>
      <c r="AB27" s="13">
        <f>R27+T27+V27+X27+Z27</f>
        <v>0</v>
      </c>
      <c r="AC27" s="14">
        <f>AA27+AB27</f>
        <v>2645</v>
      </c>
      <c r="AE27" s="3" t="s">
        <v>12</v>
      </c>
      <c r="AF27" s="2">
        <f>IFERROR(B27/Q27, "N.A.")</f>
        <v>3801.9905660377353</v>
      </c>
      <c r="AG27" s="2" t="str">
        <f t="shared" ref="AG27:AR31" si="15">IFERROR(C27/R27, "N.A.")</f>
        <v>N.A.</v>
      </c>
      <c r="AH27" s="2">
        <f t="shared" si="15"/>
        <v>2884.8398576512454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3530.703506907545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3392.7342155009451</v>
      </c>
      <c r="AQ27" s="13" t="str">
        <f t="shared" si="15"/>
        <v>N.A.</v>
      </c>
      <c r="AR27" s="14">
        <f t="shared" si="15"/>
        <v>3392.7342155009451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9666160.0000000019</v>
      </c>
      <c r="C29" s="2">
        <v>10072530</v>
      </c>
      <c r="D29" s="2"/>
      <c r="E29" s="2"/>
      <c r="F29" s="2"/>
      <c r="G29" s="2">
        <v>748200</v>
      </c>
      <c r="H29" s="2"/>
      <c r="I29" s="2">
        <v>4212200.0000000009</v>
      </c>
      <c r="J29" s="2">
        <v>0</v>
      </c>
      <c r="K29" s="2"/>
      <c r="L29" s="1">
        <f t="shared" si="16"/>
        <v>9666160.0000000019</v>
      </c>
      <c r="M29" s="13">
        <f t="shared" si="16"/>
        <v>15032930</v>
      </c>
      <c r="N29" s="14">
        <f t="shared" si="17"/>
        <v>24699090</v>
      </c>
      <c r="P29" s="3" t="s">
        <v>14</v>
      </c>
      <c r="Q29" s="2">
        <v>2597</v>
      </c>
      <c r="R29" s="2">
        <v>1553</v>
      </c>
      <c r="S29" s="2">
        <v>0</v>
      </c>
      <c r="T29" s="2">
        <v>0</v>
      </c>
      <c r="U29" s="2">
        <v>0</v>
      </c>
      <c r="V29" s="2">
        <v>232</v>
      </c>
      <c r="W29" s="2">
        <v>0</v>
      </c>
      <c r="X29" s="2">
        <v>481</v>
      </c>
      <c r="Y29" s="2">
        <v>133</v>
      </c>
      <c r="Z29" s="2">
        <v>0</v>
      </c>
      <c r="AA29" s="1">
        <f t="shared" si="18"/>
        <v>2730</v>
      </c>
      <c r="AB29" s="13">
        <f t="shared" si="18"/>
        <v>2266</v>
      </c>
      <c r="AC29" s="14">
        <f t="shared" si="19"/>
        <v>4996</v>
      </c>
      <c r="AE29" s="3" t="s">
        <v>14</v>
      </c>
      <c r="AF29" s="2">
        <f t="shared" si="20"/>
        <v>3722.0485175202161</v>
      </c>
      <c r="AG29" s="2">
        <f t="shared" si="15"/>
        <v>6485.8531873792663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3225</v>
      </c>
      <c r="AL29" s="2" t="str">
        <f t="shared" si="15"/>
        <v>N.A.</v>
      </c>
      <c r="AM29" s="2">
        <f t="shared" si="15"/>
        <v>8757.1725571725583</v>
      </c>
      <c r="AN29" s="2">
        <f t="shared" si="15"/>
        <v>0</v>
      </c>
      <c r="AO29" s="2" t="str">
        <f t="shared" si="15"/>
        <v>N.A.</v>
      </c>
      <c r="AP29" s="15">
        <f t="shared" si="15"/>
        <v>3540.7179487179492</v>
      </c>
      <c r="AQ29" s="13">
        <f t="shared" si="15"/>
        <v>6634.1262135922334</v>
      </c>
      <c r="AR29" s="14">
        <f t="shared" si="15"/>
        <v>4943.7730184147322</v>
      </c>
    </row>
    <row r="30" spans="1:44" ht="15" customHeight="1" thickBot="1" x14ac:dyDescent="0.3">
      <c r="A30" s="3" t="s">
        <v>15</v>
      </c>
      <c r="B30" s="2">
        <v>1266100</v>
      </c>
      <c r="C30" s="2"/>
      <c r="D30" s="2"/>
      <c r="E30" s="2"/>
      <c r="F30" s="2"/>
      <c r="G30" s="2">
        <v>0</v>
      </c>
      <c r="H30" s="2">
        <v>2554640</v>
      </c>
      <c r="I30" s="2"/>
      <c r="J30" s="2">
        <v>0</v>
      </c>
      <c r="K30" s="2"/>
      <c r="L30" s="1">
        <f t="shared" si="16"/>
        <v>3820740</v>
      </c>
      <c r="M30" s="13">
        <f t="shared" si="16"/>
        <v>0</v>
      </c>
      <c r="N30" s="14">
        <f t="shared" si="17"/>
        <v>3820740</v>
      </c>
      <c r="P30" s="3" t="s">
        <v>15</v>
      </c>
      <c r="Q30" s="2">
        <v>837</v>
      </c>
      <c r="R30" s="2">
        <v>0</v>
      </c>
      <c r="S30" s="2">
        <v>0</v>
      </c>
      <c r="T30" s="2">
        <v>0</v>
      </c>
      <c r="U30" s="2">
        <v>0</v>
      </c>
      <c r="V30" s="2">
        <v>133</v>
      </c>
      <c r="W30" s="2">
        <v>2919</v>
      </c>
      <c r="X30" s="2">
        <v>0</v>
      </c>
      <c r="Y30" s="2">
        <v>365</v>
      </c>
      <c r="Z30" s="2">
        <v>0</v>
      </c>
      <c r="AA30" s="1">
        <f t="shared" si="18"/>
        <v>4121</v>
      </c>
      <c r="AB30" s="13">
        <f t="shared" si="18"/>
        <v>133</v>
      </c>
      <c r="AC30" s="17">
        <f t="shared" si="19"/>
        <v>4254</v>
      </c>
      <c r="AE30" s="3" t="s">
        <v>15</v>
      </c>
      <c r="AF30" s="2">
        <f t="shared" si="20"/>
        <v>1512.6642771804063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875.17643028434395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927.13904392137829</v>
      </c>
      <c r="AQ30" s="13">
        <f t="shared" si="15"/>
        <v>0</v>
      </c>
      <c r="AR30" s="14">
        <f t="shared" si="15"/>
        <v>898.15232722143867</v>
      </c>
    </row>
    <row r="31" spans="1:44" ht="15" customHeight="1" thickBot="1" x14ac:dyDescent="0.3">
      <c r="A31" s="4" t="s">
        <v>16</v>
      </c>
      <c r="B31" s="2">
        <v>14962370.000000002</v>
      </c>
      <c r="C31" s="2">
        <v>10072530</v>
      </c>
      <c r="D31" s="2">
        <v>1621280</v>
      </c>
      <c r="E31" s="2"/>
      <c r="F31" s="2"/>
      <c r="G31" s="2">
        <v>748200.00000000012</v>
      </c>
      <c r="H31" s="2">
        <v>5877031.9999999991</v>
      </c>
      <c r="I31" s="2">
        <v>4212200.0000000009</v>
      </c>
      <c r="J31" s="2">
        <v>0</v>
      </c>
      <c r="K31" s="2"/>
      <c r="L31" s="1">
        <f t="shared" ref="L31" si="21">B31+D31+F31+H31+J31</f>
        <v>22460682</v>
      </c>
      <c r="M31" s="13">
        <f t="shared" ref="M31" si="22">C31+E31+G31+I31+K31</f>
        <v>15032930</v>
      </c>
      <c r="N31" s="17">
        <f t="shared" ref="N31" si="23">L31+M31</f>
        <v>37493612</v>
      </c>
      <c r="P31" s="4" t="s">
        <v>16</v>
      </c>
      <c r="Q31" s="2">
        <v>4494</v>
      </c>
      <c r="R31" s="2">
        <v>1553</v>
      </c>
      <c r="S31" s="2">
        <v>562</v>
      </c>
      <c r="T31" s="2">
        <v>0</v>
      </c>
      <c r="U31" s="2">
        <v>0</v>
      </c>
      <c r="V31" s="2">
        <v>365</v>
      </c>
      <c r="W31" s="2">
        <v>3860</v>
      </c>
      <c r="X31" s="2">
        <v>481</v>
      </c>
      <c r="Y31" s="2">
        <v>580</v>
      </c>
      <c r="Z31" s="2">
        <v>0</v>
      </c>
      <c r="AA31" s="1">
        <f t="shared" ref="AA31" si="24">Q31+S31+U31+W31+Y31</f>
        <v>9496</v>
      </c>
      <c r="AB31" s="13">
        <f t="shared" ref="AB31" si="25">R31+T31+V31+X31+Z31</f>
        <v>2399</v>
      </c>
      <c r="AC31" s="14">
        <f t="shared" ref="AC31" si="26">AA31+AB31</f>
        <v>11895</v>
      </c>
      <c r="AE31" s="4" t="s">
        <v>16</v>
      </c>
      <c r="AF31" s="2">
        <f t="shared" si="20"/>
        <v>3329.410324877615</v>
      </c>
      <c r="AG31" s="2">
        <f t="shared" si="15"/>
        <v>6485.8531873792663</v>
      </c>
      <c r="AH31" s="2">
        <f t="shared" si="15"/>
        <v>2884.8398576512454</v>
      </c>
      <c r="AI31" s="2" t="str">
        <f t="shared" si="15"/>
        <v>N.A.</v>
      </c>
      <c r="AJ31" s="2" t="str">
        <f t="shared" si="15"/>
        <v>N.A.</v>
      </c>
      <c r="AK31" s="2">
        <f t="shared" si="15"/>
        <v>2049.8630136986303</v>
      </c>
      <c r="AL31" s="2">
        <f t="shared" si="15"/>
        <v>1522.5471502590672</v>
      </c>
      <c r="AM31" s="2">
        <f t="shared" si="15"/>
        <v>8757.1725571725583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2365.2782224094353</v>
      </c>
      <c r="AQ31" s="13">
        <f t="shared" ref="AQ31" si="28">IFERROR(M31/AB31, "N.A.")</f>
        <v>6266.3318049187164</v>
      </c>
      <c r="AR31" s="14">
        <f t="shared" ref="AR31" si="29">IFERROR(N31/AC31, "N.A.")</f>
        <v>3152.0480874316941</v>
      </c>
    </row>
    <row r="32" spans="1:44" ht="15" customHeight="1" thickBot="1" x14ac:dyDescent="0.3">
      <c r="A32" s="5" t="s">
        <v>0</v>
      </c>
      <c r="B32" s="24">
        <f>B31+C31</f>
        <v>25034900</v>
      </c>
      <c r="C32" s="26"/>
      <c r="D32" s="24">
        <f>D31+E31</f>
        <v>1621280</v>
      </c>
      <c r="E32" s="26"/>
      <c r="F32" s="24">
        <f>F31+G31</f>
        <v>748200.00000000012</v>
      </c>
      <c r="G32" s="26"/>
      <c r="H32" s="24">
        <f>H31+I31</f>
        <v>10089232</v>
      </c>
      <c r="I32" s="26"/>
      <c r="J32" s="24">
        <f>J31+K31</f>
        <v>0</v>
      </c>
      <c r="K32" s="26"/>
      <c r="L32" s="24">
        <f>L31+M31</f>
        <v>37493612</v>
      </c>
      <c r="M32" s="25"/>
      <c r="N32" s="18">
        <f>B32+D32+F32+H32+J32</f>
        <v>37493612</v>
      </c>
      <c r="P32" s="5" t="s">
        <v>0</v>
      </c>
      <c r="Q32" s="24">
        <f>Q31+R31</f>
        <v>6047</v>
      </c>
      <c r="R32" s="26"/>
      <c r="S32" s="24">
        <f>S31+T31</f>
        <v>562</v>
      </c>
      <c r="T32" s="26"/>
      <c r="U32" s="24">
        <f>U31+V31</f>
        <v>365</v>
      </c>
      <c r="V32" s="26"/>
      <c r="W32" s="24">
        <f>W31+X31</f>
        <v>4341</v>
      </c>
      <c r="X32" s="26"/>
      <c r="Y32" s="24">
        <f>Y31+Z31</f>
        <v>580</v>
      </c>
      <c r="Z32" s="26"/>
      <c r="AA32" s="24">
        <f>AA31+AB31</f>
        <v>11895</v>
      </c>
      <c r="AB32" s="26"/>
      <c r="AC32" s="19">
        <f>Q32+S32+U32+W32+Y32</f>
        <v>11895</v>
      </c>
      <c r="AE32" s="5" t="s">
        <v>0</v>
      </c>
      <c r="AF32" s="27">
        <f>IFERROR(B32/Q32,"N.A.")</f>
        <v>4140.0529188027122</v>
      </c>
      <c r="AG32" s="28"/>
      <c r="AH32" s="27">
        <f>IFERROR(D32/S32,"N.A.")</f>
        <v>2884.8398576512454</v>
      </c>
      <c r="AI32" s="28"/>
      <c r="AJ32" s="27">
        <f>IFERROR(F32/U32,"N.A.")</f>
        <v>2049.8630136986303</v>
      </c>
      <c r="AK32" s="28"/>
      <c r="AL32" s="27">
        <f>IFERROR(H32/W32,"N.A.")</f>
        <v>2324.1723105275282</v>
      </c>
      <c r="AM32" s="28"/>
      <c r="AN32" s="27">
        <f>IFERROR(J32/Y32,"N.A.")</f>
        <v>0</v>
      </c>
      <c r="AO32" s="28"/>
      <c r="AP32" s="27">
        <f>IFERROR(L32/AA32,"N.A.")</f>
        <v>3152.0480874316941</v>
      </c>
      <c r="AQ32" s="28"/>
      <c r="AR32" s="16">
        <f>IFERROR(N32/AC32, "N.A.")</f>
        <v>3152.0480874316941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1342460</v>
      </c>
      <c r="C39" s="2"/>
      <c r="D39" s="2"/>
      <c r="E39" s="2"/>
      <c r="F39" s="2">
        <v>187050</v>
      </c>
      <c r="G39" s="2"/>
      <c r="H39" s="2">
        <v>5684176.9999999991</v>
      </c>
      <c r="I39" s="2"/>
      <c r="J39" s="2">
        <v>0</v>
      </c>
      <c r="K39" s="2"/>
      <c r="L39" s="1">
        <f>B39+D39+F39+H39+J39</f>
        <v>7213686.9999999991</v>
      </c>
      <c r="M39" s="13">
        <f>C39+E39+G39+I39+K39</f>
        <v>0</v>
      </c>
      <c r="N39" s="14">
        <f>L39+M39</f>
        <v>7213686.9999999991</v>
      </c>
      <c r="P39" s="3" t="s">
        <v>12</v>
      </c>
      <c r="Q39" s="2">
        <v>733</v>
      </c>
      <c r="R39" s="2">
        <v>0</v>
      </c>
      <c r="S39" s="2">
        <v>0</v>
      </c>
      <c r="T39" s="2">
        <v>0</v>
      </c>
      <c r="U39" s="2">
        <v>203</v>
      </c>
      <c r="V39" s="2">
        <v>0</v>
      </c>
      <c r="W39" s="2">
        <v>1778</v>
      </c>
      <c r="X39" s="2">
        <v>0</v>
      </c>
      <c r="Y39" s="2">
        <v>116</v>
      </c>
      <c r="Z39" s="2">
        <v>0</v>
      </c>
      <c r="AA39" s="1">
        <f>Q39+S39+U39+W39+Y39</f>
        <v>2830</v>
      </c>
      <c r="AB39" s="13">
        <f>R39+T39+V39+X39+Z39</f>
        <v>0</v>
      </c>
      <c r="AC39" s="14">
        <f>AA39+AB39</f>
        <v>2830</v>
      </c>
      <c r="AE39" s="3" t="s">
        <v>12</v>
      </c>
      <c r="AF39" s="2">
        <f>IFERROR(B39/Q39, "N.A.")</f>
        <v>1831.4597544338335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921.42857142857144</v>
      </c>
      <c r="AK39" s="2" t="str">
        <f t="shared" si="30"/>
        <v>N.A.</v>
      </c>
      <c r="AL39" s="2">
        <f t="shared" si="30"/>
        <v>3196.9499437570298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2549.0060070671375</v>
      </c>
      <c r="AQ39" s="13" t="str">
        <f t="shared" si="30"/>
        <v>N.A.</v>
      </c>
      <c r="AR39" s="14">
        <f t="shared" si="30"/>
        <v>2549.0060070671375</v>
      </c>
    </row>
    <row r="40" spans="1:44" ht="15" customHeight="1" thickBot="1" x14ac:dyDescent="0.3">
      <c r="A40" s="3" t="s">
        <v>13</v>
      </c>
      <c r="B40" s="2">
        <v>732720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732720</v>
      </c>
      <c r="M40" s="13">
        <f t="shared" si="31"/>
        <v>0</v>
      </c>
      <c r="N40" s="14">
        <f t="shared" ref="N40:N42" si="32">L40+M40</f>
        <v>732720</v>
      </c>
      <c r="P40" s="3" t="s">
        <v>13</v>
      </c>
      <c r="Q40" s="2">
        <v>322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322</v>
      </c>
      <c r="AB40" s="13">
        <f t="shared" si="33"/>
        <v>0</v>
      </c>
      <c r="AC40" s="14">
        <f t="shared" ref="AC40:AC42" si="34">AA40+AB40</f>
        <v>322</v>
      </c>
      <c r="AE40" s="3" t="s">
        <v>13</v>
      </c>
      <c r="AF40" s="2">
        <f t="shared" ref="AF40:AF43" si="35">IFERROR(B40/Q40, "N.A.")</f>
        <v>2275.5279503105589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2275.5279503105589</v>
      </c>
      <c r="AQ40" s="13" t="str">
        <f t="shared" si="30"/>
        <v>N.A.</v>
      </c>
      <c r="AR40" s="14">
        <f t="shared" si="30"/>
        <v>2275.5279503105589</v>
      </c>
    </row>
    <row r="41" spans="1:44" ht="15" customHeight="1" thickBot="1" x14ac:dyDescent="0.3">
      <c r="A41" s="3" t="s">
        <v>14</v>
      </c>
      <c r="B41" s="2">
        <v>6358119.9999999991</v>
      </c>
      <c r="C41" s="2">
        <v>5342100</v>
      </c>
      <c r="D41" s="2"/>
      <c r="E41" s="2"/>
      <c r="F41" s="2"/>
      <c r="G41" s="2">
        <v>722400</v>
      </c>
      <c r="H41" s="2"/>
      <c r="I41" s="2">
        <v>1017450</v>
      </c>
      <c r="J41" s="2">
        <v>0</v>
      </c>
      <c r="K41" s="2"/>
      <c r="L41" s="1">
        <f t="shared" si="31"/>
        <v>6358119.9999999991</v>
      </c>
      <c r="M41" s="13">
        <f t="shared" si="31"/>
        <v>7081950</v>
      </c>
      <c r="N41" s="14">
        <f t="shared" si="32"/>
        <v>13440070</v>
      </c>
      <c r="P41" s="3" t="s">
        <v>14</v>
      </c>
      <c r="Q41" s="2">
        <v>1532</v>
      </c>
      <c r="R41" s="2">
        <v>1276</v>
      </c>
      <c r="S41" s="2">
        <v>0</v>
      </c>
      <c r="T41" s="2">
        <v>0</v>
      </c>
      <c r="U41" s="2">
        <v>0</v>
      </c>
      <c r="V41" s="2">
        <v>240</v>
      </c>
      <c r="W41" s="2">
        <v>0</v>
      </c>
      <c r="X41" s="2">
        <v>399</v>
      </c>
      <c r="Y41" s="2">
        <v>240</v>
      </c>
      <c r="Z41" s="2">
        <v>0</v>
      </c>
      <c r="AA41" s="1">
        <f t="shared" si="33"/>
        <v>1772</v>
      </c>
      <c r="AB41" s="13">
        <f t="shared" si="33"/>
        <v>1915</v>
      </c>
      <c r="AC41" s="14">
        <f t="shared" si="34"/>
        <v>3687</v>
      </c>
      <c r="AE41" s="3" t="s">
        <v>14</v>
      </c>
      <c r="AF41" s="2">
        <f t="shared" si="35"/>
        <v>4150.2088772845946</v>
      </c>
      <c r="AG41" s="2">
        <f t="shared" si="30"/>
        <v>4186.5987460815049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3010</v>
      </c>
      <c r="AL41" s="2" t="str">
        <f t="shared" si="30"/>
        <v>N.A.</v>
      </c>
      <c r="AM41" s="2">
        <f t="shared" si="30"/>
        <v>2550</v>
      </c>
      <c r="AN41" s="2">
        <f t="shared" si="30"/>
        <v>0</v>
      </c>
      <c r="AO41" s="2" t="str">
        <f t="shared" si="30"/>
        <v>N.A.</v>
      </c>
      <c r="AP41" s="15">
        <f t="shared" si="30"/>
        <v>3588.1038374717828</v>
      </c>
      <c r="AQ41" s="13">
        <f t="shared" si="30"/>
        <v>3698.1462140992166</v>
      </c>
      <c r="AR41" s="14">
        <f t="shared" si="30"/>
        <v>3645.2590181719556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1715700</v>
      </c>
      <c r="H42" s="2"/>
      <c r="I42" s="2"/>
      <c r="J42" s="2">
        <v>0</v>
      </c>
      <c r="K42" s="2"/>
      <c r="L42" s="1">
        <f t="shared" si="31"/>
        <v>0</v>
      </c>
      <c r="M42" s="13">
        <f t="shared" si="31"/>
        <v>1715700</v>
      </c>
      <c r="N42" s="14">
        <f t="shared" si="32"/>
        <v>1715700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133</v>
      </c>
      <c r="W42" s="2">
        <v>0</v>
      </c>
      <c r="X42" s="2">
        <v>0</v>
      </c>
      <c r="Y42" s="2">
        <v>116</v>
      </c>
      <c r="Z42" s="2">
        <v>0</v>
      </c>
      <c r="AA42" s="1">
        <f t="shared" si="33"/>
        <v>116</v>
      </c>
      <c r="AB42" s="13">
        <f t="shared" si="33"/>
        <v>133</v>
      </c>
      <c r="AC42" s="14">
        <f t="shared" si="34"/>
        <v>249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12900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>
        <f t="shared" si="30"/>
        <v>12900</v>
      </c>
      <c r="AR42" s="14">
        <f t="shared" si="30"/>
        <v>6890.3614457831327</v>
      </c>
    </row>
    <row r="43" spans="1:44" ht="15" customHeight="1" thickBot="1" x14ac:dyDescent="0.3">
      <c r="A43" s="4" t="s">
        <v>16</v>
      </c>
      <c r="B43" s="2">
        <v>8433300</v>
      </c>
      <c r="C43" s="2">
        <v>5342100</v>
      </c>
      <c r="D43" s="2"/>
      <c r="E43" s="2"/>
      <c r="F43" s="2">
        <v>187050</v>
      </c>
      <c r="G43" s="2">
        <v>2438100</v>
      </c>
      <c r="H43" s="2">
        <v>5684176.9999999991</v>
      </c>
      <c r="I43" s="2">
        <v>1017450</v>
      </c>
      <c r="J43" s="2">
        <v>0</v>
      </c>
      <c r="K43" s="2"/>
      <c r="L43" s="1">
        <f t="shared" ref="L43" si="36">B43+D43+F43+H43+J43</f>
        <v>14304527</v>
      </c>
      <c r="M43" s="13">
        <f t="shared" ref="M43" si="37">C43+E43+G43+I43+K43</f>
        <v>8797650</v>
      </c>
      <c r="N43" s="17">
        <f t="shared" ref="N43" si="38">L43+M43</f>
        <v>23102177</v>
      </c>
      <c r="P43" s="4" t="s">
        <v>16</v>
      </c>
      <c r="Q43" s="2">
        <v>2587</v>
      </c>
      <c r="R43" s="2">
        <v>1276</v>
      </c>
      <c r="S43" s="2">
        <v>0</v>
      </c>
      <c r="T43" s="2">
        <v>0</v>
      </c>
      <c r="U43" s="2">
        <v>203</v>
      </c>
      <c r="V43" s="2">
        <v>373</v>
      </c>
      <c r="W43" s="2">
        <v>1778</v>
      </c>
      <c r="X43" s="2">
        <v>399</v>
      </c>
      <c r="Y43" s="2">
        <v>472</v>
      </c>
      <c r="Z43" s="2">
        <v>0</v>
      </c>
      <c r="AA43" s="1">
        <f t="shared" ref="AA43" si="39">Q43+S43+U43+W43+Y43</f>
        <v>5040</v>
      </c>
      <c r="AB43" s="13">
        <f t="shared" ref="AB43" si="40">R43+T43+V43+X43+Z43</f>
        <v>2048</v>
      </c>
      <c r="AC43" s="17">
        <f t="shared" ref="AC43" si="41">AA43+AB43</f>
        <v>7088</v>
      </c>
      <c r="AE43" s="4" t="s">
        <v>16</v>
      </c>
      <c r="AF43" s="2">
        <f t="shared" si="35"/>
        <v>3259.8763045999226</v>
      </c>
      <c r="AG43" s="2">
        <f t="shared" si="30"/>
        <v>4186.5987460815049</v>
      </c>
      <c r="AH43" s="2" t="str">
        <f t="shared" si="30"/>
        <v>N.A.</v>
      </c>
      <c r="AI43" s="2" t="str">
        <f t="shared" si="30"/>
        <v>N.A.</v>
      </c>
      <c r="AJ43" s="2">
        <f t="shared" si="30"/>
        <v>921.42857142857144</v>
      </c>
      <c r="AK43" s="2">
        <f t="shared" si="30"/>
        <v>6536.4611260053616</v>
      </c>
      <c r="AL43" s="2">
        <f t="shared" si="30"/>
        <v>3196.9499437570298</v>
      </c>
      <c r="AM43" s="2">
        <f t="shared" si="30"/>
        <v>2550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2838.1998015873014</v>
      </c>
      <c r="AQ43" s="13">
        <f t="shared" ref="AQ43" si="43">IFERROR(M43/AB43, "N.A.")</f>
        <v>4295.7275390625</v>
      </c>
      <c r="AR43" s="14">
        <f t="shared" ref="AR43" si="44">IFERROR(N43/AC43, "N.A.")</f>
        <v>3259.3364841986454</v>
      </c>
    </row>
    <row r="44" spans="1:44" ht="15" customHeight="1" thickBot="1" x14ac:dyDescent="0.3">
      <c r="A44" s="5" t="s">
        <v>0</v>
      </c>
      <c r="B44" s="24">
        <f>B43+C43</f>
        <v>13775400</v>
      </c>
      <c r="C44" s="26"/>
      <c r="D44" s="24">
        <f>D43+E43</f>
        <v>0</v>
      </c>
      <c r="E44" s="26"/>
      <c r="F44" s="24">
        <f>F43+G43</f>
        <v>2625150</v>
      </c>
      <c r="G44" s="26"/>
      <c r="H44" s="24">
        <f>H43+I43</f>
        <v>6701626.9999999991</v>
      </c>
      <c r="I44" s="26"/>
      <c r="J44" s="24">
        <f>J43+K43</f>
        <v>0</v>
      </c>
      <c r="K44" s="26"/>
      <c r="L44" s="24">
        <f>L43+M43</f>
        <v>23102177</v>
      </c>
      <c r="M44" s="25"/>
      <c r="N44" s="18">
        <f>B44+D44+F44+H44+J44</f>
        <v>23102177</v>
      </c>
      <c r="P44" s="5" t="s">
        <v>0</v>
      </c>
      <c r="Q44" s="24">
        <f>Q43+R43</f>
        <v>3863</v>
      </c>
      <c r="R44" s="26"/>
      <c r="S44" s="24">
        <f>S43+T43</f>
        <v>0</v>
      </c>
      <c r="T44" s="26"/>
      <c r="U44" s="24">
        <f>U43+V43</f>
        <v>576</v>
      </c>
      <c r="V44" s="26"/>
      <c r="W44" s="24">
        <f>W43+X43</f>
        <v>2177</v>
      </c>
      <c r="X44" s="26"/>
      <c r="Y44" s="24">
        <f>Y43+Z43</f>
        <v>472</v>
      </c>
      <c r="Z44" s="26"/>
      <c r="AA44" s="24">
        <f>AA43+AB43</f>
        <v>7088</v>
      </c>
      <c r="AB44" s="25"/>
      <c r="AC44" s="18">
        <f>Q44+S44+U44+W44+Y44</f>
        <v>7088</v>
      </c>
      <c r="AE44" s="5" t="s">
        <v>0</v>
      </c>
      <c r="AF44" s="27">
        <f>IFERROR(B44/Q44,"N.A.")</f>
        <v>3565.9849857623608</v>
      </c>
      <c r="AG44" s="28"/>
      <c r="AH44" s="27" t="str">
        <f>IFERROR(D44/S44,"N.A.")</f>
        <v>N.A.</v>
      </c>
      <c r="AI44" s="28"/>
      <c r="AJ44" s="27">
        <f>IFERROR(F44/U44,"N.A.")</f>
        <v>4557.552083333333</v>
      </c>
      <c r="AK44" s="28"/>
      <c r="AL44" s="27">
        <f>IFERROR(H44/W44,"N.A.")</f>
        <v>3078.3771244832333</v>
      </c>
      <c r="AM44" s="28"/>
      <c r="AN44" s="27">
        <f>IFERROR(J44/Y44,"N.A.")</f>
        <v>0</v>
      </c>
      <c r="AO44" s="28"/>
      <c r="AP44" s="27">
        <f>IFERROR(L44/AA44,"N.A.")</f>
        <v>3259.3364841986454</v>
      </c>
      <c r="AQ44" s="28"/>
      <c r="AR44" s="16">
        <f>IFERROR(N44/AC44, "N.A.")</f>
        <v>3259.3364841986454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23856540.000000004</v>
      </c>
      <c r="C15" s="2"/>
      <c r="D15" s="2">
        <v>1367400.0000000002</v>
      </c>
      <c r="E15" s="2"/>
      <c r="F15" s="2">
        <v>11316805</v>
      </c>
      <c r="G15" s="2"/>
      <c r="H15" s="2">
        <v>27549173.999999996</v>
      </c>
      <c r="I15" s="2"/>
      <c r="J15" s="2">
        <v>0</v>
      </c>
      <c r="K15" s="2"/>
      <c r="L15" s="1">
        <f>B15+D15+F15+H15+J15</f>
        <v>64089919</v>
      </c>
      <c r="M15" s="13">
        <f>C15+E15+G15+I15+K15</f>
        <v>0</v>
      </c>
      <c r="N15" s="14">
        <f>L15+M15</f>
        <v>64089919</v>
      </c>
      <c r="P15" s="3" t="s">
        <v>12</v>
      </c>
      <c r="Q15" s="2">
        <v>3607</v>
      </c>
      <c r="R15" s="2">
        <v>0</v>
      </c>
      <c r="S15" s="2">
        <v>425</v>
      </c>
      <c r="T15" s="2">
        <v>0</v>
      </c>
      <c r="U15" s="2">
        <v>1027</v>
      </c>
      <c r="V15" s="2">
        <v>0</v>
      </c>
      <c r="W15" s="2">
        <v>5571</v>
      </c>
      <c r="X15" s="2">
        <v>0</v>
      </c>
      <c r="Y15" s="2">
        <v>1075</v>
      </c>
      <c r="Z15" s="2">
        <v>0</v>
      </c>
      <c r="AA15" s="1">
        <f>Q15+S15+U15+W15+Y15</f>
        <v>11705</v>
      </c>
      <c r="AB15" s="13">
        <f>R15+T15+V15+X15+Z15</f>
        <v>0</v>
      </c>
      <c r="AC15" s="14">
        <f>AA15+AB15</f>
        <v>11705</v>
      </c>
      <c r="AE15" s="3" t="s">
        <v>12</v>
      </c>
      <c r="AF15" s="2">
        <f>IFERROR(B15/Q15, "N.A.")</f>
        <v>6613.9561962850021</v>
      </c>
      <c r="AG15" s="2" t="str">
        <f t="shared" ref="AG15:AR19" si="0">IFERROR(C15/R15, "N.A.")</f>
        <v>N.A.</v>
      </c>
      <c r="AH15" s="2">
        <f t="shared" si="0"/>
        <v>3217.4117647058829</v>
      </c>
      <c r="AI15" s="2" t="str">
        <f t="shared" si="0"/>
        <v>N.A.</v>
      </c>
      <c r="AJ15" s="2">
        <f t="shared" si="0"/>
        <v>11019.284323271666</v>
      </c>
      <c r="AK15" s="2" t="str">
        <f t="shared" si="0"/>
        <v>N.A.</v>
      </c>
      <c r="AL15" s="2">
        <f t="shared" si="0"/>
        <v>4945.1039310716205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5475.4309269542928</v>
      </c>
      <c r="AQ15" s="13" t="str">
        <f t="shared" si="0"/>
        <v>N.A.</v>
      </c>
      <c r="AR15" s="14">
        <f t="shared" si="0"/>
        <v>5475.4309269542928</v>
      </c>
    </row>
    <row r="16" spans="1:44" ht="15" customHeight="1" thickBot="1" x14ac:dyDescent="0.3">
      <c r="A16" s="3" t="s">
        <v>13</v>
      </c>
      <c r="B16" s="2">
        <v>9286149.9999999981</v>
      </c>
      <c r="C16" s="2">
        <v>1105100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9286149.9999999981</v>
      </c>
      <c r="M16" s="13">
        <f t="shared" si="1"/>
        <v>1105100</v>
      </c>
      <c r="N16" s="14">
        <f t="shared" ref="N16:N18" si="2">L16+M16</f>
        <v>10391249.999999998</v>
      </c>
      <c r="P16" s="3" t="s">
        <v>13</v>
      </c>
      <c r="Q16" s="2">
        <v>2352</v>
      </c>
      <c r="R16" s="2">
        <v>257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2352</v>
      </c>
      <c r="AB16" s="13">
        <f t="shared" si="3"/>
        <v>257</v>
      </c>
      <c r="AC16" s="14">
        <f t="shared" ref="AC16:AC18" si="4">AA16+AB16</f>
        <v>2609</v>
      </c>
      <c r="AE16" s="3" t="s">
        <v>13</v>
      </c>
      <c r="AF16" s="2">
        <f t="shared" ref="AF16:AF19" si="5">IFERROR(B16/Q16, "N.A.")</f>
        <v>3948.1930272108834</v>
      </c>
      <c r="AG16" s="2">
        <f t="shared" si="0"/>
        <v>4300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3948.1930272108834</v>
      </c>
      <c r="AQ16" s="13">
        <f t="shared" si="0"/>
        <v>4300</v>
      </c>
      <c r="AR16" s="14">
        <f t="shared" si="0"/>
        <v>3982.8478344193172</v>
      </c>
    </row>
    <row r="17" spans="1:44" ht="15" customHeight="1" thickBot="1" x14ac:dyDescent="0.3">
      <c r="A17" s="3" t="s">
        <v>14</v>
      </c>
      <c r="B17" s="2">
        <v>66582949.999999993</v>
      </c>
      <c r="C17" s="2">
        <v>320803250.00000006</v>
      </c>
      <c r="D17" s="2">
        <v>8430546</v>
      </c>
      <c r="E17" s="2">
        <v>12951600</v>
      </c>
      <c r="F17" s="2"/>
      <c r="G17" s="2">
        <v>44890380</v>
      </c>
      <c r="H17" s="2"/>
      <c r="I17" s="2">
        <v>14418000</v>
      </c>
      <c r="J17" s="2">
        <v>0</v>
      </c>
      <c r="K17" s="2"/>
      <c r="L17" s="1">
        <f t="shared" si="1"/>
        <v>75013496</v>
      </c>
      <c r="M17" s="13">
        <f t="shared" si="1"/>
        <v>393063230.00000006</v>
      </c>
      <c r="N17" s="14">
        <f t="shared" si="2"/>
        <v>468076726.00000006</v>
      </c>
      <c r="P17" s="3" t="s">
        <v>14</v>
      </c>
      <c r="Q17" s="2">
        <v>7737</v>
      </c>
      <c r="R17" s="2">
        <v>46056</v>
      </c>
      <c r="S17" s="2">
        <v>1827</v>
      </c>
      <c r="T17" s="2">
        <v>1004</v>
      </c>
      <c r="U17" s="2">
        <v>0</v>
      </c>
      <c r="V17" s="2">
        <v>2878</v>
      </c>
      <c r="W17" s="2">
        <v>0</v>
      </c>
      <c r="X17" s="2">
        <v>1457</v>
      </c>
      <c r="Y17" s="2">
        <v>1542</v>
      </c>
      <c r="Z17" s="2">
        <v>0</v>
      </c>
      <c r="AA17" s="1">
        <f t="shared" si="3"/>
        <v>11106</v>
      </c>
      <c r="AB17" s="13">
        <f t="shared" si="3"/>
        <v>51395</v>
      </c>
      <c r="AC17" s="14">
        <f t="shared" si="4"/>
        <v>62501</v>
      </c>
      <c r="AE17" s="3" t="s">
        <v>14</v>
      </c>
      <c r="AF17" s="2">
        <f t="shared" si="5"/>
        <v>8605.7838955667557</v>
      </c>
      <c r="AG17" s="2">
        <f t="shared" si="0"/>
        <v>6965.5039517109617</v>
      </c>
      <c r="AH17" s="2">
        <f t="shared" si="0"/>
        <v>4614.4203612479478</v>
      </c>
      <c r="AI17" s="2">
        <f t="shared" si="0"/>
        <v>12900</v>
      </c>
      <c r="AJ17" s="2" t="str">
        <f t="shared" si="0"/>
        <v>N.A.</v>
      </c>
      <c r="AK17" s="2">
        <f t="shared" si="0"/>
        <v>15597.769284225156</v>
      </c>
      <c r="AL17" s="2" t="str">
        <f t="shared" si="0"/>
        <v>N.A.</v>
      </c>
      <c r="AM17" s="2">
        <f t="shared" si="0"/>
        <v>9895.6760466712421</v>
      </c>
      <c r="AN17" s="2">
        <f t="shared" si="0"/>
        <v>0</v>
      </c>
      <c r="AO17" s="2" t="str">
        <f t="shared" si="0"/>
        <v>N.A.</v>
      </c>
      <c r="AP17" s="15">
        <f t="shared" si="0"/>
        <v>6754.3216279488561</v>
      </c>
      <c r="AQ17" s="13">
        <f t="shared" si="0"/>
        <v>7647.8885105555028</v>
      </c>
      <c r="AR17" s="14">
        <f t="shared" si="0"/>
        <v>7489.1077902753568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99725640.000000015</v>
      </c>
      <c r="C19" s="2">
        <v>321908350.00000006</v>
      </c>
      <c r="D19" s="2">
        <v>9797946</v>
      </c>
      <c r="E19" s="2">
        <v>12951600</v>
      </c>
      <c r="F19" s="2">
        <v>11316805</v>
      </c>
      <c r="G19" s="2">
        <v>44890380</v>
      </c>
      <c r="H19" s="2">
        <v>27549173.999999996</v>
      </c>
      <c r="I19" s="2">
        <v>14418000</v>
      </c>
      <c r="J19" s="2">
        <v>0</v>
      </c>
      <c r="K19" s="2"/>
      <c r="L19" s="1">
        <f t="shared" ref="L19" si="6">B19+D19+F19+H19+J19</f>
        <v>148389565</v>
      </c>
      <c r="M19" s="13">
        <f t="shared" ref="M19" si="7">C19+E19+G19+I19+K19</f>
        <v>394168330.00000006</v>
      </c>
      <c r="N19" s="17">
        <f t="shared" ref="N19" si="8">L19+M19</f>
        <v>542557895</v>
      </c>
      <c r="P19" s="4" t="s">
        <v>16</v>
      </c>
      <c r="Q19" s="2">
        <v>13696</v>
      </c>
      <c r="R19" s="2">
        <v>46313</v>
      </c>
      <c r="S19" s="2">
        <v>2252</v>
      </c>
      <c r="T19" s="2">
        <v>1004</v>
      </c>
      <c r="U19" s="2">
        <v>1027</v>
      </c>
      <c r="V19" s="2">
        <v>2878</v>
      </c>
      <c r="W19" s="2">
        <v>5571</v>
      </c>
      <c r="X19" s="2">
        <v>1457</v>
      </c>
      <c r="Y19" s="2">
        <v>2617</v>
      </c>
      <c r="Z19" s="2">
        <v>0</v>
      </c>
      <c r="AA19" s="1">
        <f t="shared" ref="AA19" si="9">Q19+S19+U19+W19+Y19</f>
        <v>25163</v>
      </c>
      <c r="AB19" s="13">
        <f t="shared" ref="AB19" si="10">R19+T19+V19+X19+Z19</f>
        <v>51652</v>
      </c>
      <c r="AC19" s="14">
        <f t="shared" ref="AC19" si="11">AA19+AB19</f>
        <v>76815</v>
      </c>
      <c r="AE19" s="4" t="s">
        <v>16</v>
      </c>
      <c r="AF19" s="2">
        <f t="shared" si="5"/>
        <v>7281.3697429906551</v>
      </c>
      <c r="AG19" s="2">
        <f t="shared" si="0"/>
        <v>6950.7125429145181</v>
      </c>
      <c r="AH19" s="2">
        <f t="shared" si="0"/>
        <v>4350.7753108348134</v>
      </c>
      <c r="AI19" s="2">
        <f t="shared" si="0"/>
        <v>12900</v>
      </c>
      <c r="AJ19" s="2">
        <f t="shared" si="0"/>
        <v>11019.284323271666</v>
      </c>
      <c r="AK19" s="2">
        <f t="shared" si="0"/>
        <v>15597.769284225156</v>
      </c>
      <c r="AL19" s="2">
        <f t="shared" si="0"/>
        <v>4945.1039310716205</v>
      </c>
      <c r="AM19" s="2">
        <f t="shared" si="0"/>
        <v>9895.6760466712421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5897.1332909430512</v>
      </c>
      <c r="AQ19" s="13">
        <f t="shared" ref="AQ19" si="13">IFERROR(M19/AB19, "N.A.")</f>
        <v>7631.2307364671269</v>
      </c>
      <c r="AR19" s="14">
        <f t="shared" ref="AR19" si="14">IFERROR(N19/AC19, "N.A.")</f>
        <v>7063.1763978389636</v>
      </c>
    </row>
    <row r="20" spans="1:44" ht="15" customHeight="1" thickBot="1" x14ac:dyDescent="0.3">
      <c r="A20" s="5" t="s">
        <v>0</v>
      </c>
      <c r="B20" s="24">
        <f>B19+C19</f>
        <v>421633990.00000006</v>
      </c>
      <c r="C20" s="26"/>
      <c r="D20" s="24">
        <f>D19+E19</f>
        <v>22749546</v>
      </c>
      <c r="E20" s="26"/>
      <c r="F20" s="24">
        <f>F19+G19</f>
        <v>56207185</v>
      </c>
      <c r="G20" s="26"/>
      <c r="H20" s="24">
        <f>H19+I19</f>
        <v>41967174</v>
      </c>
      <c r="I20" s="26"/>
      <c r="J20" s="24">
        <f>J19+K19</f>
        <v>0</v>
      </c>
      <c r="K20" s="26"/>
      <c r="L20" s="24">
        <f>L19+M19</f>
        <v>542557895</v>
      </c>
      <c r="M20" s="25"/>
      <c r="N20" s="18">
        <f>B20+D20+F20+H20+J20</f>
        <v>542557895</v>
      </c>
      <c r="P20" s="5" t="s">
        <v>0</v>
      </c>
      <c r="Q20" s="24">
        <f>Q19+R19</f>
        <v>60009</v>
      </c>
      <c r="R20" s="26"/>
      <c r="S20" s="24">
        <f>S19+T19</f>
        <v>3256</v>
      </c>
      <c r="T20" s="26"/>
      <c r="U20" s="24">
        <f>U19+V19</f>
        <v>3905</v>
      </c>
      <c r="V20" s="26"/>
      <c r="W20" s="24">
        <f>W19+X19</f>
        <v>7028</v>
      </c>
      <c r="X20" s="26"/>
      <c r="Y20" s="24">
        <f>Y19+Z19</f>
        <v>2617</v>
      </c>
      <c r="Z20" s="26"/>
      <c r="AA20" s="24">
        <f>AA19+AB19</f>
        <v>76815</v>
      </c>
      <c r="AB20" s="26"/>
      <c r="AC20" s="19">
        <f>Q20+S20+U20+W20+Y20</f>
        <v>76815</v>
      </c>
      <c r="AE20" s="5" t="s">
        <v>0</v>
      </c>
      <c r="AF20" s="27">
        <f>IFERROR(B20/Q20,"N.A.")</f>
        <v>7026.1792397807003</v>
      </c>
      <c r="AG20" s="28"/>
      <c r="AH20" s="27">
        <f>IFERROR(D20/S20,"N.A.")</f>
        <v>6986.9613022113026</v>
      </c>
      <c r="AI20" s="28"/>
      <c r="AJ20" s="27">
        <f>IFERROR(F20/U20,"N.A.")</f>
        <v>14393.645326504482</v>
      </c>
      <c r="AK20" s="28"/>
      <c r="AL20" s="27">
        <f>IFERROR(H20/W20,"N.A.")</f>
        <v>5971.4248719408079</v>
      </c>
      <c r="AM20" s="28"/>
      <c r="AN20" s="27">
        <f>IFERROR(J20/Y20,"N.A.")</f>
        <v>0</v>
      </c>
      <c r="AO20" s="28"/>
      <c r="AP20" s="27">
        <f>IFERROR(L20/AA20,"N.A.")</f>
        <v>7063.1763978389636</v>
      </c>
      <c r="AQ20" s="28"/>
      <c r="AR20" s="16">
        <f>IFERROR(N20/AC20, "N.A.")</f>
        <v>7063.1763978389636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23021339.999999996</v>
      </c>
      <c r="C27" s="2"/>
      <c r="D27" s="2">
        <v>1367400.0000000002</v>
      </c>
      <c r="E27" s="2"/>
      <c r="F27" s="2">
        <v>11316805</v>
      </c>
      <c r="G27" s="2"/>
      <c r="H27" s="2">
        <v>21713534</v>
      </c>
      <c r="I27" s="2"/>
      <c r="J27" s="2"/>
      <c r="K27" s="2"/>
      <c r="L27" s="1">
        <f>B27+D27+F27+H27+J27</f>
        <v>57419079</v>
      </c>
      <c r="M27" s="13">
        <f>C27+E27+G27+I27+K27</f>
        <v>0</v>
      </c>
      <c r="N27" s="14">
        <f>L27+M27</f>
        <v>57419079</v>
      </c>
      <c r="P27" s="3" t="s">
        <v>12</v>
      </c>
      <c r="Q27" s="2">
        <v>3375</v>
      </c>
      <c r="R27" s="2">
        <v>0</v>
      </c>
      <c r="S27" s="2">
        <v>425</v>
      </c>
      <c r="T27" s="2">
        <v>0</v>
      </c>
      <c r="U27" s="2">
        <v>1027</v>
      </c>
      <c r="V27" s="2">
        <v>0</v>
      </c>
      <c r="W27" s="2">
        <v>3195</v>
      </c>
      <c r="X27" s="2">
        <v>0</v>
      </c>
      <c r="Y27" s="2">
        <v>0</v>
      </c>
      <c r="Z27" s="2">
        <v>0</v>
      </c>
      <c r="AA27" s="1">
        <f>Q27+S27+U27+W27+Y27</f>
        <v>8022</v>
      </c>
      <c r="AB27" s="13">
        <f>R27+T27+V27+X27+Z27</f>
        <v>0</v>
      </c>
      <c r="AC27" s="14">
        <f>AA27+AB27</f>
        <v>8022</v>
      </c>
      <c r="AE27" s="3" t="s">
        <v>12</v>
      </c>
      <c r="AF27" s="2">
        <f>IFERROR(B27/Q27, "N.A.")</f>
        <v>6821.137777777777</v>
      </c>
      <c r="AG27" s="2" t="str">
        <f t="shared" ref="AG27:AR31" si="15">IFERROR(C27/R27, "N.A.")</f>
        <v>N.A.</v>
      </c>
      <c r="AH27" s="2">
        <f t="shared" si="15"/>
        <v>3217.4117647058829</v>
      </c>
      <c r="AI27" s="2" t="str">
        <f t="shared" si="15"/>
        <v>N.A.</v>
      </c>
      <c r="AJ27" s="2">
        <f t="shared" si="15"/>
        <v>11019.284323271666</v>
      </c>
      <c r="AK27" s="2" t="str">
        <f t="shared" si="15"/>
        <v>N.A.</v>
      </c>
      <c r="AL27" s="2">
        <f t="shared" si="15"/>
        <v>6796.09827856025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7157.7011967090502</v>
      </c>
      <c r="AQ27" s="13" t="str">
        <f t="shared" si="15"/>
        <v>N.A.</v>
      </c>
      <c r="AR27" s="14">
        <f t="shared" si="15"/>
        <v>7157.7011967090502</v>
      </c>
    </row>
    <row r="28" spans="1:44" ht="15" customHeight="1" thickBot="1" x14ac:dyDescent="0.3">
      <c r="A28" s="3" t="s">
        <v>13</v>
      </c>
      <c r="B28" s="2">
        <v>137000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137000</v>
      </c>
      <c r="M28" s="13">
        <f t="shared" si="16"/>
        <v>0</v>
      </c>
      <c r="N28" s="14">
        <f t="shared" ref="N28:N30" si="17">L28+M28</f>
        <v>137000</v>
      </c>
      <c r="P28" s="3" t="s">
        <v>13</v>
      </c>
      <c r="Q28" s="2">
        <v>274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274</v>
      </c>
      <c r="AB28" s="13">
        <f t="shared" si="18"/>
        <v>0</v>
      </c>
      <c r="AC28" s="14">
        <f t="shared" ref="AC28:AC30" si="19">AA28+AB28</f>
        <v>274</v>
      </c>
      <c r="AE28" s="3" t="s">
        <v>13</v>
      </c>
      <c r="AF28" s="2">
        <f t="shared" ref="AF28:AF31" si="20">IFERROR(B28/Q28, "N.A.")</f>
        <v>500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500</v>
      </c>
      <c r="AQ28" s="13" t="str">
        <f t="shared" si="15"/>
        <v>N.A.</v>
      </c>
      <c r="AR28" s="14">
        <f t="shared" si="15"/>
        <v>500</v>
      </c>
    </row>
    <row r="29" spans="1:44" ht="15" customHeight="1" thickBot="1" x14ac:dyDescent="0.3">
      <c r="A29" s="3" t="s">
        <v>14</v>
      </c>
      <c r="B29" s="2">
        <v>49577430</v>
      </c>
      <c r="C29" s="2">
        <v>233473360</v>
      </c>
      <c r="D29" s="2">
        <v>7512546</v>
      </c>
      <c r="E29" s="2">
        <v>12951600</v>
      </c>
      <c r="F29" s="2"/>
      <c r="G29" s="2">
        <v>44607580</v>
      </c>
      <c r="H29" s="2"/>
      <c r="I29" s="2">
        <v>3705999.9999999995</v>
      </c>
      <c r="J29" s="2">
        <v>0</v>
      </c>
      <c r="K29" s="2"/>
      <c r="L29" s="1">
        <f t="shared" si="16"/>
        <v>57089976</v>
      </c>
      <c r="M29" s="13">
        <f t="shared" si="16"/>
        <v>294738540</v>
      </c>
      <c r="N29" s="14">
        <f t="shared" si="17"/>
        <v>351828516</v>
      </c>
      <c r="P29" s="3" t="s">
        <v>14</v>
      </c>
      <c r="Q29" s="2">
        <v>3618</v>
      </c>
      <c r="R29" s="2">
        <v>31652</v>
      </c>
      <c r="S29" s="2">
        <v>1521</v>
      </c>
      <c r="T29" s="2">
        <v>1004</v>
      </c>
      <c r="U29" s="2">
        <v>0</v>
      </c>
      <c r="V29" s="2">
        <v>2676</v>
      </c>
      <c r="W29" s="2">
        <v>0</v>
      </c>
      <c r="X29" s="2">
        <v>698</v>
      </c>
      <c r="Y29" s="2">
        <v>177</v>
      </c>
      <c r="Z29" s="2">
        <v>0</v>
      </c>
      <c r="AA29" s="1">
        <f t="shared" si="18"/>
        <v>5316</v>
      </c>
      <c r="AB29" s="13">
        <f t="shared" si="18"/>
        <v>36030</v>
      </c>
      <c r="AC29" s="14">
        <f t="shared" si="19"/>
        <v>41346</v>
      </c>
      <c r="AE29" s="3" t="s">
        <v>14</v>
      </c>
      <c r="AF29" s="2">
        <f t="shared" si="20"/>
        <v>13702.993366500828</v>
      </c>
      <c r="AG29" s="2">
        <f t="shared" si="15"/>
        <v>7376.2593201061545</v>
      </c>
      <c r="AH29" s="2">
        <f t="shared" si="15"/>
        <v>4939.2149901380672</v>
      </c>
      <c r="AI29" s="2">
        <f t="shared" si="15"/>
        <v>12900</v>
      </c>
      <c r="AJ29" s="2" t="str">
        <f t="shared" si="15"/>
        <v>N.A.</v>
      </c>
      <c r="AK29" s="2">
        <f t="shared" si="15"/>
        <v>16669.499252615846</v>
      </c>
      <c r="AL29" s="2" t="str">
        <f t="shared" si="15"/>
        <v>N.A.</v>
      </c>
      <c r="AM29" s="2">
        <f t="shared" si="15"/>
        <v>5309.4555873925492</v>
      </c>
      <c r="AN29" s="2">
        <f t="shared" si="15"/>
        <v>0</v>
      </c>
      <c r="AO29" s="2" t="str">
        <f t="shared" si="15"/>
        <v>N.A.</v>
      </c>
      <c r="AP29" s="15">
        <f t="shared" si="15"/>
        <v>10739.273137697517</v>
      </c>
      <c r="AQ29" s="13">
        <f t="shared" si="15"/>
        <v>8180.3646960865944</v>
      </c>
      <c r="AR29" s="14">
        <f t="shared" si="15"/>
        <v>8509.3725148744743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72735769.999999985</v>
      </c>
      <c r="C31" s="2">
        <v>233473360</v>
      </c>
      <c r="D31" s="2">
        <v>8879946</v>
      </c>
      <c r="E31" s="2">
        <v>12951600</v>
      </c>
      <c r="F31" s="2">
        <v>11316805</v>
      </c>
      <c r="G31" s="2">
        <v>44607580</v>
      </c>
      <c r="H31" s="2">
        <v>21713534</v>
      </c>
      <c r="I31" s="2">
        <v>3705999.9999999995</v>
      </c>
      <c r="J31" s="2">
        <v>0</v>
      </c>
      <c r="K31" s="2"/>
      <c r="L31" s="1">
        <f t="shared" ref="L31" si="21">B31+D31+F31+H31+J31</f>
        <v>114646054.99999999</v>
      </c>
      <c r="M31" s="13">
        <f t="shared" ref="M31" si="22">C31+E31+G31+I31+K31</f>
        <v>294738540</v>
      </c>
      <c r="N31" s="17">
        <f t="shared" ref="N31" si="23">L31+M31</f>
        <v>409384595</v>
      </c>
      <c r="P31" s="4" t="s">
        <v>16</v>
      </c>
      <c r="Q31" s="2">
        <v>7267</v>
      </c>
      <c r="R31" s="2">
        <v>31652</v>
      </c>
      <c r="S31" s="2">
        <v>1946</v>
      </c>
      <c r="T31" s="2">
        <v>1004</v>
      </c>
      <c r="U31" s="2">
        <v>1027</v>
      </c>
      <c r="V31" s="2">
        <v>2676</v>
      </c>
      <c r="W31" s="2">
        <v>3195</v>
      </c>
      <c r="X31" s="2">
        <v>698</v>
      </c>
      <c r="Y31" s="2">
        <v>177</v>
      </c>
      <c r="Z31" s="2">
        <v>0</v>
      </c>
      <c r="AA31" s="1">
        <f t="shared" ref="AA31" si="24">Q31+S31+U31+W31+Y31</f>
        <v>13612</v>
      </c>
      <c r="AB31" s="13">
        <f t="shared" ref="AB31" si="25">R31+T31+V31+X31+Z31</f>
        <v>36030</v>
      </c>
      <c r="AC31" s="14">
        <f t="shared" ref="AC31" si="26">AA31+AB31</f>
        <v>49642</v>
      </c>
      <c r="AE31" s="4" t="s">
        <v>16</v>
      </c>
      <c r="AF31" s="2">
        <f t="shared" si="20"/>
        <v>10009.050502270537</v>
      </c>
      <c r="AG31" s="2">
        <f t="shared" si="15"/>
        <v>7376.2593201061545</v>
      </c>
      <c r="AH31" s="2">
        <f t="shared" si="15"/>
        <v>4563.1788283658789</v>
      </c>
      <c r="AI31" s="2">
        <f t="shared" si="15"/>
        <v>12900</v>
      </c>
      <c r="AJ31" s="2">
        <f t="shared" si="15"/>
        <v>11019.284323271666</v>
      </c>
      <c r="AK31" s="2">
        <f t="shared" si="15"/>
        <v>16669.499252615846</v>
      </c>
      <c r="AL31" s="2">
        <f t="shared" si="15"/>
        <v>6796.09827856025</v>
      </c>
      <c r="AM31" s="2">
        <f t="shared" si="15"/>
        <v>5309.4555873925492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8422.4254334410798</v>
      </c>
      <c r="AQ31" s="13">
        <f t="shared" ref="AQ31" si="28">IFERROR(M31/AB31, "N.A.")</f>
        <v>8180.3646960865944</v>
      </c>
      <c r="AR31" s="14">
        <f t="shared" ref="AR31" si="29">IFERROR(N31/AC31, "N.A.")</f>
        <v>8246.7385480037065</v>
      </c>
    </row>
    <row r="32" spans="1:44" ht="15" customHeight="1" thickBot="1" x14ac:dyDescent="0.3">
      <c r="A32" s="5" t="s">
        <v>0</v>
      </c>
      <c r="B32" s="24">
        <f>B31+C31</f>
        <v>306209130</v>
      </c>
      <c r="C32" s="26"/>
      <c r="D32" s="24">
        <f>D31+E31</f>
        <v>21831546</v>
      </c>
      <c r="E32" s="26"/>
      <c r="F32" s="24">
        <f>F31+G31</f>
        <v>55924385</v>
      </c>
      <c r="G32" s="26"/>
      <c r="H32" s="24">
        <f>H31+I31</f>
        <v>25419534</v>
      </c>
      <c r="I32" s="26"/>
      <c r="J32" s="24">
        <f>J31+K31</f>
        <v>0</v>
      </c>
      <c r="K32" s="26"/>
      <c r="L32" s="24">
        <f>L31+M31</f>
        <v>409384595</v>
      </c>
      <c r="M32" s="25"/>
      <c r="N32" s="18">
        <f>B32+D32+F32+H32+J32</f>
        <v>409384595</v>
      </c>
      <c r="P32" s="5" t="s">
        <v>0</v>
      </c>
      <c r="Q32" s="24">
        <f>Q31+R31</f>
        <v>38919</v>
      </c>
      <c r="R32" s="26"/>
      <c r="S32" s="24">
        <f>S31+T31</f>
        <v>2950</v>
      </c>
      <c r="T32" s="26"/>
      <c r="U32" s="24">
        <f>U31+V31</f>
        <v>3703</v>
      </c>
      <c r="V32" s="26"/>
      <c r="W32" s="24">
        <f>W31+X31</f>
        <v>3893</v>
      </c>
      <c r="X32" s="26"/>
      <c r="Y32" s="24">
        <f>Y31+Z31</f>
        <v>177</v>
      </c>
      <c r="Z32" s="26"/>
      <c r="AA32" s="24">
        <f>AA31+AB31</f>
        <v>49642</v>
      </c>
      <c r="AB32" s="26"/>
      <c r="AC32" s="19">
        <f>Q32+S32+U32+W32+Y32</f>
        <v>49642</v>
      </c>
      <c r="AE32" s="5" t="s">
        <v>0</v>
      </c>
      <c r="AF32" s="27">
        <f>IFERROR(B32/Q32,"N.A.")</f>
        <v>7867.8570877977336</v>
      </c>
      <c r="AG32" s="28"/>
      <c r="AH32" s="27">
        <f>IFERROR(D32/S32,"N.A.")</f>
        <v>7400.5240677966103</v>
      </c>
      <c r="AI32" s="28"/>
      <c r="AJ32" s="27">
        <f>IFERROR(F32/U32,"N.A.")</f>
        <v>15102.453416149068</v>
      </c>
      <c r="AK32" s="28"/>
      <c r="AL32" s="27">
        <f>IFERROR(H32/W32,"N.A.")</f>
        <v>6529.5489339840742</v>
      </c>
      <c r="AM32" s="28"/>
      <c r="AN32" s="27">
        <f>IFERROR(J32/Y32,"N.A.")</f>
        <v>0</v>
      </c>
      <c r="AO32" s="28"/>
      <c r="AP32" s="27">
        <f>IFERROR(L32/AA32,"N.A.")</f>
        <v>8246.7385480037065</v>
      </c>
      <c r="AQ32" s="28"/>
      <c r="AR32" s="16">
        <f>IFERROR(N32/AC32, "N.A.")</f>
        <v>8246.7385480037065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835200</v>
      </c>
      <c r="C39" s="2"/>
      <c r="D39" s="2"/>
      <c r="E39" s="2"/>
      <c r="F39" s="2"/>
      <c r="G39" s="2"/>
      <c r="H39" s="2">
        <v>5835640.0000000009</v>
      </c>
      <c r="I39" s="2"/>
      <c r="J39" s="2">
        <v>0</v>
      </c>
      <c r="K39" s="2"/>
      <c r="L39" s="1">
        <f>B39+D39+F39+H39+J39</f>
        <v>6670840.0000000009</v>
      </c>
      <c r="M39" s="13">
        <f>C39+E39+G39+I39+K39</f>
        <v>0</v>
      </c>
      <c r="N39" s="14">
        <f>L39+M39</f>
        <v>6670840.0000000009</v>
      </c>
      <c r="P39" s="3" t="s">
        <v>12</v>
      </c>
      <c r="Q39" s="2">
        <v>232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2376</v>
      </c>
      <c r="X39" s="2">
        <v>0</v>
      </c>
      <c r="Y39" s="2">
        <v>1075</v>
      </c>
      <c r="Z39" s="2">
        <v>0</v>
      </c>
      <c r="AA39" s="1">
        <f>Q39+S39+U39+W39+Y39</f>
        <v>3683</v>
      </c>
      <c r="AB39" s="13">
        <f>R39+T39+V39+X39+Z39</f>
        <v>0</v>
      </c>
      <c r="AC39" s="14">
        <f>AA39+AB39</f>
        <v>3683</v>
      </c>
      <c r="AE39" s="3" t="s">
        <v>12</v>
      </c>
      <c r="AF39" s="2">
        <f>IFERROR(B39/Q39, "N.A.")</f>
        <v>3600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2456.0774410774416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1811.2516969861529</v>
      </c>
      <c r="AQ39" s="13" t="str">
        <f t="shared" si="30"/>
        <v>N.A.</v>
      </c>
      <c r="AR39" s="14">
        <f t="shared" si="30"/>
        <v>1811.2516969861529</v>
      </c>
    </row>
    <row r="40" spans="1:44" ht="15" customHeight="1" thickBot="1" x14ac:dyDescent="0.3">
      <c r="A40" s="3" t="s">
        <v>13</v>
      </c>
      <c r="B40" s="2">
        <v>9149150</v>
      </c>
      <c r="C40" s="2">
        <v>1105100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9149150</v>
      </c>
      <c r="M40" s="13">
        <f t="shared" si="31"/>
        <v>1105100</v>
      </c>
      <c r="N40" s="14">
        <f t="shared" ref="N40:N42" si="32">L40+M40</f>
        <v>10254250</v>
      </c>
      <c r="P40" s="3" t="s">
        <v>13</v>
      </c>
      <c r="Q40" s="2">
        <v>2078</v>
      </c>
      <c r="R40" s="2">
        <v>257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2078</v>
      </c>
      <c r="AB40" s="13">
        <f t="shared" si="33"/>
        <v>257</v>
      </c>
      <c r="AC40" s="14">
        <f t="shared" ref="AC40:AC42" si="34">AA40+AB40</f>
        <v>2335</v>
      </c>
      <c r="AE40" s="3" t="s">
        <v>13</v>
      </c>
      <c r="AF40" s="2">
        <f t="shared" ref="AF40:AF43" si="35">IFERROR(B40/Q40, "N.A.")</f>
        <v>4402.8633301251202</v>
      </c>
      <c r="AG40" s="2">
        <f t="shared" si="30"/>
        <v>4300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4402.8633301251202</v>
      </c>
      <c r="AQ40" s="13">
        <f t="shared" si="30"/>
        <v>4300</v>
      </c>
      <c r="AR40" s="14">
        <f t="shared" si="30"/>
        <v>4391.5417558886511</v>
      </c>
    </row>
    <row r="41" spans="1:44" ht="15" customHeight="1" thickBot="1" x14ac:dyDescent="0.3">
      <c r="A41" s="3" t="s">
        <v>14</v>
      </c>
      <c r="B41" s="2">
        <v>17005520</v>
      </c>
      <c r="C41" s="2">
        <v>87329890.000000015</v>
      </c>
      <c r="D41" s="2">
        <v>918000</v>
      </c>
      <c r="E41" s="2"/>
      <c r="F41" s="2"/>
      <c r="G41" s="2">
        <v>282800</v>
      </c>
      <c r="H41" s="2"/>
      <c r="I41" s="2">
        <v>10712000</v>
      </c>
      <c r="J41" s="2">
        <v>0</v>
      </c>
      <c r="K41" s="2"/>
      <c r="L41" s="1">
        <f t="shared" si="31"/>
        <v>17923520</v>
      </c>
      <c r="M41" s="13">
        <f t="shared" si="31"/>
        <v>98324690.000000015</v>
      </c>
      <c r="N41" s="14">
        <f t="shared" si="32"/>
        <v>116248210.00000001</v>
      </c>
      <c r="P41" s="3" t="s">
        <v>14</v>
      </c>
      <c r="Q41" s="2">
        <v>4119</v>
      </c>
      <c r="R41" s="2">
        <v>14404</v>
      </c>
      <c r="S41" s="2">
        <v>306</v>
      </c>
      <c r="T41" s="2">
        <v>0</v>
      </c>
      <c r="U41" s="2">
        <v>0</v>
      </c>
      <c r="V41" s="2">
        <v>202</v>
      </c>
      <c r="W41" s="2">
        <v>0</v>
      </c>
      <c r="X41" s="2">
        <v>759</v>
      </c>
      <c r="Y41" s="2">
        <v>1365</v>
      </c>
      <c r="Z41" s="2">
        <v>0</v>
      </c>
      <c r="AA41" s="1">
        <f t="shared" si="33"/>
        <v>5790</v>
      </c>
      <c r="AB41" s="13">
        <f t="shared" si="33"/>
        <v>15365</v>
      </c>
      <c r="AC41" s="14">
        <f t="shared" si="34"/>
        <v>21155</v>
      </c>
      <c r="AE41" s="3" t="s">
        <v>14</v>
      </c>
      <c r="AF41" s="2">
        <f t="shared" si="35"/>
        <v>4128.5554746297648</v>
      </c>
      <c r="AG41" s="2">
        <f t="shared" si="30"/>
        <v>6062.8915579005843</v>
      </c>
      <c r="AH41" s="2">
        <f t="shared" si="30"/>
        <v>3000</v>
      </c>
      <c r="AI41" s="2" t="str">
        <f t="shared" si="30"/>
        <v>N.A.</v>
      </c>
      <c r="AJ41" s="2" t="str">
        <f t="shared" si="30"/>
        <v>N.A.</v>
      </c>
      <c r="AK41" s="2">
        <f t="shared" si="30"/>
        <v>1400</v>
      </c>
      <c r="AL41" s="2" t="str">
        <f t="shared" si="30"/>
        <v>N.A.</v>
      </c>
      <c r="AM41" s="2">
        <f t="shared" si="30"/>
        <v>14113.3069828722</v>
      </c>
      <c r="AN41" s="2">
        <f t="shared" si="30"/>
        <v>0</v>
      </c>
      <c r="AO41" s="2" t="str">
        <f t="shared" si="30"/>
        <v>N.A.</v>
      </c>
      <c r="AP41" s="15">
        <f t="shared" si="30"/>
        <v>3095.5993091537134</v>
      </c>
      <c r="AQ41" s="13">
        <f t="shared" si="30"/>
        <v>6399.2639114871472</v>
      </c>
      <c r="AR41" s="14">
        <f t="shared" si="30"/>
        <v>5495.0701961711184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26989869.999999996</v>
      </c>
      <c r="C43" s="2">
        <v>88434990</v>
      </c>
      <c r="D43" s="2">
        <v>918000</v>
      </c>
      <c r="E43" s="2"/>
      <c r="F43" s="2"/>
      <c r="G43" s="2">
        <v>282800</v>
      </c>
      <c r="H43" s="2">
        <v>5835640.0000000009</v>
      </c>
      <c r="I43" s="2">
        <v>10712000</v>
      </c>
      <c r="J43" s="2">
        <v>0</v>
      </c>
      <c r="K43" s="2"/>
      <c r="L43" s="1">
        <f t="shared" ref="L43" si="36">B43+D43+F43+H43+J43</f>
        <v>33743510</v>
      </c>
      <c r="M43" s="13">
        <f t="shared" ref="M43" si="37">C43+E43+G43+I43+K43</f>
        <v>99429790</v>
      </c>
      <c r="N43" s="17">
        <f t="shared" ref="N43" si="38">L43+M43</f>
        <v>133173300</v>
      </c>
      <c r="P43" s="4" t="s">
        <v>16</v>
      </c>
      <c r="Q43" s="2">
        <v>6429</v>
      </c>
      <c r="R43" s="2">
        <v>14661</v>
      </c>
      <c r="S43" s="2">
        <v>306</v>
      </c>
      <c r="T43" s="2">
        <v>0</v>
      </c>
      <c r="U43" s="2">
        <v>0</v>
      </c>
      <c r="V43" s="2">
        <v>202</v>
      </c>
      <c r="W43" s="2">
        <v>2376</v>
      </c>
      <c r="X43" s="2">
        <v>759</v>
      </c>
      <c r="Y43" s="2">
        <v>2440</v>
      </c>
      <c r="Z43" s="2">
        <v>0</v>
      </c>
      <c r="AA43" s="1">
        <f t="shared" ref="AA43" si="39">Q43+S43+U43+W43+Y43</f>
        <v>11551</v>
      </c>
      <c r="AB43" s="13">
        <f t="shared" ref="AB43" si="40">R43+T43+V43+X43+Z43</f>
        <v>15622</v>
      </c>
      <c r="AC43" s="17">
        <f t="shared" ref="AC43" si="41">AA43+AB43</f>
        <v>27173</v>
      </c>
      <c r="AE43" s="4" t="s">
        <v>16</v>
      </c>
      <c r="AF43" s="2">
        <f t="shared" si="35"/>
        <v>4198.1443459324928</v>
      </c>
      <c r="AG43" s="2">
        <f t="shared" si="30"/>
        <v>6031.9889502762435</v>
      </c>
      <c r="AH43" s="2">
        <f t="shared" si="30"/>
        <v>3000</v>
      </c>
      <c r="AI43" s="2" t="str">
        <f t="shared" si="30"/>
        <v>N.A.</v>
      </c>
      <c r="AJ43" s="2" t="str">
        <f t="shared" si="30"/>
        <v>N.A.</v>
      </c>
      <c r="AK43" s="2">
        <f t="shared" si="30"/>
        <v>1400</v>
      </c>
      <c r="AL43" s="2">
        <f t="shared" si="30"/>
        <v>2456.0774410774416</v>
      </c>
      <c r="AM43" s="2">
        <f t="shared" si="30"/>
        <v>14113.3069828722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2921.2630941044067</v>
      </c>
      <c r="AQ43" s="13">
        <f t="shared" ref="AQ43" si="43">IFERROR(M43/AB43, "N.A.")</f>
        <v>6364.7285878888742</v>
      </c>
      <c r="AR43" s="14">
        <f t="shared" ref="AR43" si="44">IFERROR(N43/AC43, "N.A.")</f>
        <v>4900.942111654952</v>
      </c>
    </row>
    <row r="44" spans="1:44" ht="15" customHeight="1" thickBot="1" x14ac:dyDescent="0.3">
      <c r="A44" s="5" t="s">
        <v>0</v>
      </c>
      <c r="B44" s="24">
        <f>B43+C43</f>
        <v>115424860</v>
      </c>
      <c r="C44" s="26"/>
      <c r="D44" s="24">
        <f>D43+E43</f>
        <v>918000</v>
      </c>
      <c r="E44" s="26"/>
      <c r="F44" s="24">
        <f>F43+G43</f>
        <v>282800</v>
      </c>
      <c r="G44" s="26"/>
      <c r="H44" s="24">
        <f>H43+I43</f>
        <v>16547640</v>
      </c>
      <c r="I44" s="26"/>
      <c r="J44" s="24">
        <f>J43+K43</f>
        <v>0</v>
      </c>
      <c r="K44" s="26"/>
      <c r="L44" s="24">
        <f>L43+M43</f>
        <v>133173300</v>
      </c>
      <c r="M44" s="25"/>
      <c r="N44" s="18">
        <f>B44+D44+F44+H44+J44</f>
        <v>133173300</v>
      </c>
      <c r="P44" s="5" t="s">
        <v>0</v>
      </c>
      <c r="Q44" s="24">
        <f>Q43+R43</f>
        <v>21090</v>
      </c>
      <c r="R44" s="26"/>
      <c r="S44" s="24">
        <f>S43+T43</f>
        <v>306</v>
      </c>
      <c r="T44" s="26"/>
      <c r="U44" s="24">
        <f>U43+V43</f>
        <v>202</v>
      </c>
      <c r="V44" s="26"/>
      <c r="W44" s="24">
        <f>W43+X43</f>
        <v>3135</v>
      </c>
      <c r="X44" s="26"/>
      <c r="Y44" s="24">
        <f>Y43+Z43</f>
        <v>2440</v>
      </c>
      <c r="Z44" s="26"/>
      <c r="AA44" s="24">
        <f>AA43+AB43</f>
        <v>27173</v>
      </c>
      <c r="AB44" s="25"/>
      <c r="AC44" s="18">
        <f>Q44+S44+U44+W44+Y44</f>
        <v>27173</v>
      </c>
      <c r="AE44" s="5" t="s">
        <v>0</v>
      </c>
      <c r="AF44" s="27">
        <f>IFERROR(B44/Q44,"N.A.")</f>
        <v>5472.966334755808</v>
      </c>
      <c r="AG44" s="28"/>
      <c r="AH44" s="27">
        <f>IFERROR(D44/S44,"N.A.")</f>
        <v>3000</v>
      </c>
      <c r="AI44" s="28"/>
      <c r="AJ44" s="27">
        <f>IFERROR(F44/U44,"N.A.")</f>
        <v>1400</v>
      </c>
      <c r="AK44" s="28"/>
      <c r="AL44" s="27">
        <f>IFERROR(H44/W44,"N.A.")</f>
        <v>5278.3540669856457</v>
      </c>
      <c r="AM44" s="28"/>
      <c r="AN44" s="27">
        <f>IFERROR(J44/Y44,"N.A.")</f>
        <v>0</v>
      </c>
      <c r="AO44" s="28"/>
      <c r="AP44" s="27">
        <f>IFERROR(L44/AA44,"N.A.")</f>
        <v>4900.942111654952</v>
      </c>
      <c r="AQ44" s="28"/>
      <c r="AR44" s="16">
        <f>IFERROR(N44/AC44, "N.A.")</f>
        <v>4900.942111654952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1429750</v>
      </c>
      <c r="C15" s="2"/>
      <c r="D15" s="2"/>
      <c r="E15" s="2"/>
      <c r="F15" s="2">
        <v>571900</v>
      </c>
      <c r="G15" s="2"/>
      <c r="H15" s="2">
        <v>285950</v>
      </c>
      <c r="I15" s="2"/>
      <c r="J15" s="2"/>
      <c r="K15" s="2"/>
      <c r="L15" s="1">
        <f>B15+D15+F15+H15+J15</f>
        <v>2287600</v>
      </c>
      <c r="M15" s="13">
        <f>C15+E15+G15+I15+K15</f>
        <v>0</v>
      </c>
      <c r="N15" s="14">
        <f>L15+M15</f>
        <v>2287600</v>
      </c>
      <c r="P15" s="3" t="s">
        <v>12</v>
      </c>
      <c r="Q15" s="2">
        <v>266</v>
      </c>
      <c r="R15" s="2">
        <v>0</v>
      </c>
      <c r="S15" s="2">
        <v>0</v>
      </c>
      <c r="T15" s="2">
        <v>0</v>
      </c>
      <c r="U15" s="2">
        <v>133</v>
      </c>
      <c r="V15" s="2">
        <v>0</v>
      </c>
      <c r="W15" s="2">
        <v>133</v>
      </c>
      <c r="X15" s="2">
        <v>0</v>
      </c>
      <c r="Y15" s="2">
        <v>0</v>
      </c>
      <c r="Z15" s="2">
        <v>0</v>
      </c>
      <c r="AA15" s="1">
        <f>Q15+S15+U15+W15+Y15</f>
        <v>532</v>
      </c>
      <c r="AB15" s="13">
        <f>R15+T15+V15+X15+Z15</f>
        <v>0</v>
      </c>
      <c r="AC15" s="14">
        <f>AA15+AB15</f>
        <v>532</v>
      </c>
      <c r="AE15" s="3" t="s">
        <v>12</v>
      </c>
      <c r="AF15" s="2">
        <f>IFERROR(B15/Q15, "N.A.")</f>
        <v>5375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4300</v>
      </c>
      <c r="AK15" s="2" t="str">
        <f t="shared" si="0"/>
        <v>N.A.</v>
      </c>
      <c r="AL15" s="2">
        <f t="shared" si="0"/>
        <v>2150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4300</v>
      </c>
      <c r="AQ15" s="13" t="str">
        <f t="shared" si="0"/>
        <v>N.A.</v>
      </c>
      <c r="AR15" s="14">
        <f t="shared" si="0"/>
        <v>4300</v>
      </c>
    </row>
    <row r="16" spans="1:44" ht="15" customHeight="1" thickBot="1" x14ac:dyDescent="0.3">
      <c r="A16" s="3" t="s">
        <v>13</v>
      </c>
      <c r="B16" s="2">
        <v>266000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266000</v>
      </c>
      <c r="M16" s="13">
        <f t="shared" si="1"/>
        <v>0</v>
      </c>
      <c r="N16" s="14">
        <f t="shared" ref="N16:N18" si="2">L16+M16</f>
        <v>266000</v>
      </c>
      <c r="P16" s="3" t="s">
        <v>13</v>
      </c>
      <c r="Q16" s="2">
        <v>133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133</v>
      </c>
      <c r="AB16" s="13">
        <f t="shared" si="3"/>
        <v>0</v>
      </c>
      <c r="AC16" s="14">
        <f t="shared" ref="AC16:AC18" si="4">AA16+AB16</f>
        <v>133</v>
      </c>
      <c r="AE16" s="3" t="s">
        <v>13</v>
      </c>
      <c r="AF16" s="2">
        <f t="shared" ref="AF16:AF19" si="5">IFERROR(B16/Q16, "N.A.")</f>
        <v>2000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2000</v>
      </c>
      <c r="AQ16" s="13" t="str">
        <f t="shared" si="0"/>
        <v>N.A.</v>
      </c>
      <c r="AR16" s="14">
        <f t="shared" si="0"/>
        <v>2000</v>
      </c>
    </row>
    <row r="17" spans="1:44" ht="15" customHeight="1" thickBot="1" x14ac:dyDescent="0.3">
      <c r="A17" s="3" t="s">
        <v>14</v>
      </c>
      <c r="B17" s="2">
        <v>2676625</v>
      </c>
      <c r="C17" s="2">
        <v>14116619.999999996</v>
      </c>
      <c r="D17" s="2">
        <v>457520</v>
      </c>
      <c r="E17" s="2"/>
      <c r="F17" s="2"/>
      <c r="G17" s="2">
        <v>1715700</v>
      </c>
      <c r="H17" s="2"/>
      <c r="I17" s="2"/>
      <c r="J17" s="2"/>
      <c r="K17" s="2"/>
      <c r="L17" s="1">
        <f t="shared" si="1"/>
        <v>3134145</v>
      </c>
      <c r="M17" s="13">
        <f t="shared" si="1"/>
        <v>15832319.999999996</v>
      </c>
      <c r="N17" s="14">
        <f t="shared" si="2"/>
        <v>18966464.999999996</v>
      </c>
      <c r="P17" s="3" t="s">
        <v>14</v>
      </c>
      <c r="Q17" s="2">
        <v>798</v>
      </c>
      <c r="R17" s="2">
        <v>2394</v>
      </c>
      <c r="S17" s="2">
        <v>133</v>
      </c>
      <c r="T17" s="2">
        <v>0</v>
      </c>
      <c r="U17" s="2">
        <v>0</v>
      </c>
      <c r="V17" s="2">
        <v>133</v>
      </c>
      <c r="W17" s="2">
        <v>0</v>
      </c>
      <c r="X17" s="2">
        <v>0</v>
      </c>
      <c r="Y17" s="2">
        <v>0</v>
      </c>
      <c r="Z17" s="2">
        <v>0</v>
      </c>
      <c r="AA17" s="1">
        <f t="shared" si="3"/>
        <v>931</v>
      </c>
      <c r="AB17" s="13">
        <f t="shared" si="3"/>
        <v>2527</v>
      </c>
      <c r="AC17" s="14">
        <f t="shared" si="4"/>
        <v>3458</v>
      </c>
      <c r="AE17" s="3" t="s">
        <v>14</v>
      </c>
      <c r="AF17" s="2">
        <f t="shared" si="5"/>
        <v>3354.1666666666665</v>
      </c>
      <c r="AG17" s="2">
        <f t="shared" si="0"/>
        <v>5896.6666666666652</v>
      </c>
      <c r="AH17" s="2">
        <f t="shared" si="0"/>
        <v>3440</v>
      </c>
      <c r="AI17" s="2" t="str">
        <f t="shared" si="0"/>
        <v>N.A.</v>
      </c>
      <c r="AJ17" s="2" t="str">
        <f t="shared" si="0"/>
        <v>N.A.</v>
      </c>
      <c r="AK17" s="2">
        <f t="shared" si="0"/>
        <v>12900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>
        <f t="shared" si="0"/>
        <v>3366.4285714285716</v>
      </c>
      <c r="AQ17" s="13">
        <f t="shared" si="0"/>
        <v>6265.2631578947357</v>
      </c>
      <c r="AR17" s="14">
        <f t="shared" si="0"/>
        <v>5484.8076923076915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0</v>
      </c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133</v>
      </c>
      <c r="X18" s="2">
        <v>0</v>
      </c>
      <c r="Y18" s="2">
        <v>0</v>
      </c>
      <c r="Z18" s="2">
        <v>0</v>
      </c>
      <c r="AA18" s="1">
        <f t="shared" si="3"/>
        <v>133</v>
      </c>
      <c r="AB18" s="13">
        <f t="shared" si="3"/>
        <v>0</v>
      </c>
      <c r="AC18" s="17">
        <f t="shared" si="4"/>
        <v>133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0</v>
      </c>
      <c r="AQ18" s="13" t="str">
        <f t="shared" si="0"/>
        <v>N.A.</v>
      </c>
      <c r="AR18" s="14">
        <f t="shared" si="0"/>
        <v>0</v>
      </c>
    </row>
    <row r="19" spans="1:44" ht="15" customHeight="1" thickBot="1" x14ac:dyDescent="0.3">
      <c r="A19" s="4" t="s">
        <v>16</v>
      </c>
      <c r="B19" s="2">
        <v>4372375</v>
      </c>
      <c r="C19" s="2">
        <v>14116619.999999996</v>
      </c>
      <c r="D19" s="2">
        <v>457520</v>
      </c>
      <c r="E19" s="2"/>
      <c r="F19" s="2">
        <v>571900</v>
      </c>
      <c r="G19" s="2">
        <v>1715700</v>
      </c>
      <c r="H19" s="2">
        <v>285950</v>
      </c>
      <c r="I19" s="2"/>
      <c r="J19" s="2"/>
      <c r="K19" s="2"/>
      <c r="L19" s="1">
        <f t="shared" ref="L19" si="6">B19+D19+F19+H19+J19</f>
        <v>5687745</v>
      </c>
      <c r="M19" s="13">
        <f t="shared" ref="M19" si="7">C19+E19+G19+I19+K19</f>
        <v>15832319.999999996</v>
      </c>
      <c r="N19" s="17">
        <f t="shared" ref="N19" si="8">L19+M19</f>
        <v>21520064.999999996</v>
      </c>
      <c r="P19" s="4" t="s">
        <v>16</v>
      </c>
      <c r="Q19" s="2">
        <v>1197</v>
      </c>
      <c r="R19" s="2">
        <v>2394</v>
      </c>
      <c r="S19" s="2">
        <v>133</v>
      </c>
      <c r="T19" s="2">
        <v>0</v>
      </c>
      <c r="U19" s="2">
        <v>133</v>
      </c>
      <c r="V19" s="2">
        <v>133</v>
      </c>
      <c r="W19" s="2">
        <v>266</v>
      </c>
      <c r="X19" s="2">
        <v>0</v>
      </c>
      <c r="Y19" s="2">
        <v>0</v>
      </c>
      <c r="Z19" s="2">
        <v>0</v>
      </c>
      <c r="AA19" s="1">
        <f t="shared" ref="AA19" si="9">Q19+S19+U19+W19+Y19</f>
        <v>1729</v>
      </c>
      <c r="AB19" s="13">
        <f t="shared" ref="AB19" si="10">R19+T19+V19+X19+Z19</f>
        <v>2527</v>
      </c>
      <c r="AC19" s="14">
        <f t="shared" ref="AC19" si="11">AA19+AB19</f>
        <v>4256</v>
      </c>
      <c r="AE19" s="4" t="s">
        <v>16</v>
      </c>
      <c r="AF19" s="2">
        <f t="shared" si="5"/>
        <v>3652.7777777777778</v>
      </c>
      <c r="AG19" s="2">
        <f t="shared" si="0"/>
        <v>5896.6666666666652</v>
      </c>
      <c r="AH19" s="2">
        <f t="shared" si="0"/>
        <v>3440</v>
      </c>
      <c r="AI19" s="2" t="str">
        <f t="shared" si="0"/>
        <v>N.A.</v>
      </c>
      <c r="AJ19" s="2">
        <f t="shared" si="0"/>
        <v>4300</v>
      </c>
      <c r="AK19" s="2">
        <f t="shared" si="0"/>
        <v>12900</v>
      </c>
      <c r="AL19" s="2">
        <f t="shared" si="0"/>
        <v>1075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3289.6153846153848</v>
      </c>
      <c r="AQ19" s="13">
        <f t="shared" ref="AQ19" si="13">IFERROR(M19/AB19, "N.A.")</f>
        <v>6265.2631578947357</v>
      </c>
      <c r="AR19" s="14">
        <f t="shared" ref="AR19" si="14">IFERROR(N19/AC19, "N.A.")</f>
        <v>5056.4062499999991</v>
      </c>
    </row>
    <row r="20" spans="1:44" ht="15" customHeight="1" thickBot="1" x14ac:dyDescent="0.3">
      <c r="A20" s="5" t="s">
        <v>0</v>
      </c>
      <c r="B20" s="24">
        <f>B19+C19</f>
        <v>18488994.999999996</v>
      </c>
      <c r="C20" s="26"/>
      <c r="D20" s="24">
        <f>D19+E19</f>
        <v>457520</v>
      </c>
      <c r="E20" s="26"/>
      <c r="F20" s="24">
        <f>F19+G19</f>
        <v>2287600</v>
      </c>
      <c r="G20" s="26"/>
      <c r="H20" s="24">
        <f>H19+I19</f>
        <v>285950</v>
      </c>
      <c r="I20" s="26"/>
      <c r="J20" s="24">
        <f>J19+K19</f>
        <v>0</v>
      </c>
      <c r="K20" s="26"/>
      <c r="L20" s="24">
        <f>L19+M19</f>
        <v>21520064.999999996</v>
      </c>
      <c r="M20" s="25"/>
      <c r="N20" s="18">
        <f>B20+D20+F20+H20+J20</f>
        <v>21520064.999999996</v>
      </c>
      <c r="P20" s="5" t="s">
        <v>0</v>
      </c>
      <c r="Q20" s="24">
        <f>Q19+R19</f>
        <v>3591</v>
      </c>
      <c r="R20" s="26"/>
      <c r="S20" s="24">
        <f>S19+T19</f>
        <v>133</v>
      </c>
      <c r="T20" s="26"/>
      <c r="U20" s="24">
        <f>U19+V19</f>
        <v>266</v>
      </c>
      <c r="V20" s="26"/>
      <c r="W20" s="24">
        <f>W19+X19</f>
        <v>266</v>
      </c>
      <c r="X20" s="26"/>
      <c r="Y20" s="24">
        <f>Y19+Z19</f>
        <v>0</v>
      </c>
      <c r="Z20" s="26"/>
      <c r="AA20" s="24">
        <f>AA19+AB19</f>
        <v>4256</v>
      </c>
      <c r="AB20" s="26"/>
      <c r="AC20" s="19">
        <f>Q20+S20+U20+W20+Y20</f>
        <v>4256</v>
      </c>
      <c r="AE20" s="5" t="s">
        <v>0</v>
      </c>
      <c r="AF20" s="27">
        <f>IFERROR(B20/Q20,"N.A.")</f>
        <v>5148.7037037037026</v>
      </c>
      <c r="AG20" s="28"/>
      <c r="AH20" s="27">
        <f>IFERROR(D20/S20,"N.A.")</f>
        <v>3440</v>
      </c>
      <c r="AI20" s="28"/>
      <c r="AJ20" s="27">
        <f>IFERROR(F20/U20,"N.A.")</f>
        <v>8600</v>
      </c>
      <c r="AK20" s="28"/>
      <c r="AL20" s="27">
        <f>IFERROR(H20/W20,"N.A.")</f>
        <v>1075</v>
      </c>
      <c r="AM20" s="28"/>
      <c r="AN20" s="27" t="str">
        <f>IFERROR(J20/Y20,"N.A.")</f>
        <v>N.A.</v>
      </c>
      <c r="AO20" s="28"/>
      <c r="AP20" s="27">
        <f>IFERROR(L20/AA20,"N.A.")</f>
        <v>5056.4062499999991</v>
      </c>
      <c r="AQ20" s="28"/>
      <c r="AR20" s="16">
        <f>IFERROR(N20/AC20, "N.A.")</f>
        <v>5056.4062499999991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857850</v>
      </c>
      <c r="C27" s="2"/>
      <c r="D27" s="2"/>
      <c r="E27" s="2"/>
      <c r="F27" s="2">
        <v>571900</v>
      </c>
      <c r="G27" s="2"/>
      <c r="H27" s="2"/>
      <c r="I27" s="2"/>
      <c r="J27" s="2"/>
      <c r="K27" s="2"/>
      <c r="L27" s="1">
        <f>B27+D27+F27+H27+J27</f>
        <v>1429750</v>
      </c>
      <c r="M27" s="13">
        <f>C27+E27+G27+I27+K27</f>
        <v>0</v>
      </c>
      <c r="N27" s="14">
        <f>L27+M27</f>
        <v>1429750</v>
      </c>
      <c r="P27" s="3" t="s">
        <v>12</v>
      </c>
      <c r="Q27" s="2">
        <v>133</v>
      </c>
      <c r="R27" s="2">
        <v>0</v>
      </c>
      <c r="S27" s="2">
        <v>0</v>
      </c>
      <c r="T27" s="2">
        <v>0</v>
      </c>
      <c r="U27" s="2">
        <v>133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1">
        <f>Q27+S27+U27+W27+Y27</f>
        <v>266</v>
      </c>
      <c r="AB27" s="13">
        <f>R27+T27+V27+X27+Z27</f>
        <v>0</v>
      </c>
      <c r="AC27" s="14">
        <f>AA27+AB27</f>
        <v>266</v>
      </c>
      <c r="AE27" s="3" t="s">
        <v>12</v>
      </c>
      <c r="AF27" s="2">
        <f>IFERROR(B27/Q27, "N.A.")</f>
        <v>6450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4300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5375</v>
      </c>
      <c r="AQ27" s="13" t="str">
        <f t="shared" si="15"/>
        <v>N.A.</v>
      </c>
      <c r="AR27" s="14">
        <f t="shared" si="15"/>
        <v>5375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857850</v>
      </c>
      <c r="C29" s="2">
        <v>12121620</v>
      </c>
      <c r="D29" s="2">
        <v>457520</v>
      </c>
      <c r="E29" s="2"/>
      <c r="F29" s="2"/>
      <c r="G29" s="2">
        <v>1715700</v>
      </c>
      <c r="H29" s="2"/>
      <c r="I29" s="2"/>
      <c r="J29" s="2"/>
      <c r="K29" s="2"/>
      <c r="L29" s="1">
        <f t="shared" si="16"/>
        <v>1315370</v>
      </c>
      <c r="M29" s="13">
        <f t="shared" si="16"/>
        <v>13837320</v>
      </c>
      <c r="N29" s="14">
        <f t="shared" si="17"/>
        <v>15152690</v>
      </c>
      <c r="P29" s="3" t="s">
        <v>14</v>
      </c>
      <c r="Q29" s="2">
        <v>266</v>
      </c>
      <c r="R29" s="2">
        <v>1995</v>
      </c>
      <c r="S29" s="2">
        <v>133</v>
      </c>
      <c r="T29" s="2">
        <v>0</v>
      </c>
      <c r="U29" s="2">
        <v>0</v>
      </c>
      <c r="V29" s="2">
        <v>133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399</v>
      </c>
      <c r="AB29" s="13">
        <f t="shared" si="18"/>
        <v>2128</v>
      </c>
      <c r="AC29" s="14">
        <f t="shared" si="19"/>
        <v>2527</v>
      </c>
      <c r="AE29" s="3" t="s">
        <v>14</v>
      </c>
      <c r="AF29" s="2">
        <f t="shared" si="20"/>
        <v>3225</v>
      </c>
      <c r="AG29" s="2">
        <f t="shared" si="15"/>
        <v>6076</v>
      </c>
      <c r="AH29" s="2">
        <f t="shared" si="15"/>
        <v>3440</v>
      </c>
      <c r="AI29" s="2" t="str">
        <f t="shared" si="15"/>
        <v>N.A.</v>
      </c>
      <c r="AJ29" s="2" t="str">
        <f t="shared" si="15"/>
        <v>N.A.</v>
      </c>
      <c r="AK29" s="2">
        <f t="shared" si="15"/>
        <v>12900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3296.6666666666665</v>
      </c>
      <c r="AQ29" s="13">
        <f t="shared" si="15"/>
        <v>6502.5</v>
      </c>
      <c r="AR29" s="14">
        <f t="shared" si="15"/>
        <v>5996.3157894736842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0</v>
      </c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133</v>
      </c>
      <c r="X30" s="2">
        <v>0</v>
      </c>
      <c r="Y30" s="2">
        <v>0</v>
      </c>
      <c r="Z30" s="2">
        <v>0</v>
      </c>
      <c r="AA30" s="1">
        <f t="shared" si="18"/>
        <v>133</v>
      </c>
      <c r="AB30" s="13">
        <f t="shared" si="18"/>
        <v>0</v>
      </c>
      <c r="AC30" s="17">
        <f t="shared" si="19"/>
        <v>133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0</v>
      </c>
      <c r="AQ30" s="13" t="str">
        <f t="shared" si="15"/>
        <v>N.A.</v>
      </c>
      <c r="AR30" s="14">
        <f t="shared" si="15"/>
        <v>0</v>
      </c>
    </row>
    <row r="31" spans="1:44" ht="15" customHeight="1" thickBot="1" x14ac:dyDescent="0.3">
      <c r="A31" s="4" t="s">
        <v>16</v>
      </c>
      <c r="B31" s="2">
        <v>1715700</v>
      </c>
      <c r="C31" s="2">
        <v>12121620</v>
      </c>
      <c r="D31" s="2">
        <v>457520</v>
      </c>
      <c r="E31" s="2"/>
      <c r="F31" s="2">
        <v>571900</v>
      </c>
      <c r="G31" s="2">
        <v>1715700</v>
      </c>
      <c r="H31" s="2">
        <v>0</v>
      </c>
      <c r="I31" s="2"/>
      <c r="J31" s="2"/>
      <c r="K31" s="2"/>
      <c r="L31" s="1">
        <f t="shared" ref="L31" si="21">B31+D31+F31+H31+J31</f>
        <v>2745120</v>
      </c>
      <c r="M31" s="13">
        <f t="shared" ref="M31" si="22">C31+E31+G31+I31+K31</f>
        <v>13837320</v>
      </c>
      <c r="N31" s="17">
        <f t="shared" ref="N31" si="23">L31+M31</f>
        <v>16582440</v>
      </c>
      <c r="P31" s="4" t="s">
        <v>16</v>
      </c>
      <c r="Q31" s="2">
        <v>399</v>
      </c>
      <c r="R31" s="2">
        <v>1995</v>
      </c>
      <c r="S31" s="2">
        <v>133</v>
      </c>
      <c r="T31" s="2">
        <v>0</v>
      </c>
      <c r="U31" s="2">
        <v>133</v>
      </c>
      <c r="V31" s="2">
        <v>133</v>
      </c>
      <c r="W31" s="2">
        <v>133</v>
      </c>
      <c r="X31" s="2">
        <v>0</v>
      </c>
      <c r="Y31" s="2">
        <v>0</v>
      </c>
      <c r="Z31" s="2">
        <v>0</v>
      </c>
      <c r="AA31" s="1">
        <f t="shared" ref="AA31" si="24">Q31+S31+U31+W31+Y31</f>
        <v>798</v>
      </c>
      <c r="AB31" s="13">
        <f t="shared" ref="AB31" si="25">R31+T31+V31+X31+Z31</f>
        <v>2128</v>
      </c>
      <c r="AC31" s="14">
        <f t="shared" ref="AC31" si="26">AA31+AB31</f>
        <v>2926</v>
      </c>
      <c r="AE31" s="4" t="s">
        <v>16</v>
      </c>
      <c r="AF31" s="2">
        <f t="shared" si="20"/>
        <v>4300</v>
      </c>
      <c r="AG31" s="2">
        <f t="shared" si="15"/>
        <v>6076</v>
      </c>
      <c r="AH31" s="2">
        <f t="shared" si="15"/>
        <v>3440</v>
      </c>
      <c r="AI31" s="2" t="str">
        <f t="shared" si="15"/>
        <v>N.A.</v>
      </c>
      <c r="AJ31" s="2">
        <f t="shared" si="15"/>
        <v>4300</v>
      </c>
      <c r="AK31" s="2">
        <f t="shared" si="15"/>
        <v>12900</v>
      </c>
      <c r="AL31" s="2">
        <f t="shared" si="15"/>
        <v>0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3440</v>
      </c>
      <c r="AQ31" s="13">
        <f t="shared" ref="AQ31" si="28">IFERROR(M31/AB31, "N.A.")</f>
        <v>6502.5</v>
      </c>
      <c r="AR31" s="14">
        <f t="shared" ref="AR31" si="29">IFERROR(N31/AC31, "N.A.")</f>
        <v>5667.272727272727</v>
      </c>
    </row>
    <row r="32" spans="1:44" ht="15" customHeight="1" thickBot="1" x14ac:dyDescent="0.3">
      <c r="A32" s="5" t="s">
        <v>0</v>
      </c>
      <c r="B32" s="24">
        <f>B31+C31</f>
        <v>13837320</v>
      </c>
      <c r="C32" s="26"/>
      <c r="D32" s="24">
        <f>D31+E31</f>
        <v>457520</v>
      </c>
      <c r="E32" s="26"/>
      <c r="F32" s="24">
        <f>F31+G31</f>
        <v>2287600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16582440</v>
      </c>
      <c r="M32" s="25"/>
      <c r="N32" s="18">
        <f>B32+D32+F32+H32+J32</f>
        <v>16582440</v>
      </c>
      <c r="P32" s="5" t="s">
        <v>0</v>
      </c>
      <c r="Q32" s="24">
        <f>Q31+R31</f>
        <v>2394</v>
      </c>
      <c r="R32" s="26"/>
      <c r="S32" s="24">
        <f>S31+T31</f>
        <v>133</v>
      </c>
      <c r="T32" s="26"/>
      <c r="U32" s="24">
        <f>U31+V31</f>
        <v>266</v>
      </c>
      <c r="V32" s="26"/>
      <c r="W32" s="24">
        <f>W31+X31</f>
        <v>133</v>
      </c>
      <c r="X32" s="26"/>
      <c r="Y32" s="24">
        <f>Y31+Z31</f>
        <v>0</v>
      </c>
      <c r="Z32" s="26"/>
      <c r="AA32" s="24">
        <f>AA31+AB31</f>
        <v>2926</v>
      </c>
      <c r="AB32" s="26"/>
      <c r="AC32" s="19">
        <f>Q32+S32+U32+W32+Y32</f>
        <v>2926</v>
      </c>
      <c r="AE32" s="5" t="s">
        <v>0</v>
      </c>
      <c r="AF32" s="27">
        <f>IFERROR(B32/Q32,"N.A.")</f>
        <v>5780</v>
      </c>
      <c r="AG32" s="28"/>
      <c r="AH32" s="27">
        <f>IFERROR(D32/S32,"N.A.")</f>
        <v>3440</v>
      </c>
      <c r="AI32" s="28"/>
      <c r="AJ32" s="27">
        <f>IFERROR(F32/U32,"N.A.")</f>
        <v>8600</v>
      </c>
      <c r="AK32" s="28"/>
      <c r="AL32" s="27">
        <f>IFERROR(H32/W32,"N.A.")</f>
        <v>0</v>
      </c>
      <c r="AM32" s="28"/>
      <c r="AN32" s="27" t="str">
        <f>IFERROR(J32/Y32,"N.A.")</f>
        <v>N.A.</v>
      </c>
      <c r="AO32" s="28"/>
      <c r="AP32" s="27">
        <f>IFERROR(L32/AA32,"N.A.")</f>
        <v>5667.272727272727</v>
      </c>
      <c r="AQ32" s="28"/>
      <c r="AR32" s="16">
        <f>IFERROR(N32/AC32, "N.A.")</f>
        <v>5667.272727272727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571900</v>
      </c>
      <c r="C39" s="2"/>
      <c r="D39" s="2"/>
      <c r="E39" s="2"/>
      <c r="F39" s="2"/>
      <c r="G39" s="2"/>
      <c r="H39" s="2">
        <v>285950</v>
      </c>
      <c r="I39" s="2"/>
      <c r="J39" s="2"/>
      <c r="K39" s="2"/>
      <c r="L39" s="1">
        <f>B39+D39+F39+H39+J39</f>
        <v>857850</v>
      </c>
      <c r="M39" s="13">
        <f>C39+E39+G39+I39+K39</f>
        <v>0</v>
      </c>
      <c r="N39" s="14">
        <f>L39+M39</f>
        <v>857850</v>
      </c>
      <c r="P39" s="3" t="s">
        <v>12</v>
      </c>
      <c r="Q39" s="2">
        <v>133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133</v>
      </c>
      <c r="X39" s="2">
        <v>0</v>
      </c>
      <c r="Y39" s="2">
        <v>0</v>
      </c>
      <c r="Z39" s="2">
        <v>0</v>
      </c>
      <c r="AA39" s="1">
        <f>Q39+S39+U39+W39+Y39</f>
        <v>266</v>
      </c>
      <c r="AB39" s="13">
        <f>R39+T39+V39+X39+Z39</f>
        <v>0</v>
      </c>
      <c r="AC39" s="14">
        <f>AA39+AB39</f>
        <v>266</v>
      </c>
      <c r="AE39" s="3" t="s">
        <v>12</v>
      </c>
      <c r="AF39" s="2">
        <f>IFERROR(B39/Q39, "N.A.")</f>
        <v>4300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2150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3225</v>
      </c>
      <c r="AQ39" s="13" t="str">
        <f t="shared" si="30"/>
        <v>N.A.</v>
      </c>
      <c r="AR39" s="14">
        <f t="shared" si="30"/>
        <v>3225</v>
      </c>
    </row>
    <row r="40" spans="1:44" ht="15" customHeight="1" thickBot="1" x14ac:dyDescent="0.3">
      <c r="A40" s="3" t="s">
        <v>13</v>
      </c>
      <c r="B40" s="2">
        <v>266000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266000</v>
      </c>
      <c r="M40" s="13">
        <f t="shared" si="31"/>
        <v>0</v>
      </c>
      <c r="N40" s="14">
        <f t="shared" ref="N40:N42" si="32">L40+M40</f>
        <v>266000</v>
      </c>
      <c r="P40" s="3" t="s">
        <v>13</v>
      </c>
      <c r="Q40" s="2">
        <v>133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133</v>
      </c>
      <c r="AB40" s="13">
        <f t="shared" si="33"/>
        <v>0</v>
      </c>
      <c r="AC40" s="14">
        <f t="shared" ref="AC40:AC42" si="34">AA40+AB40</f>
        <v>133</v>
      </c>
      <c r="AE40" s="3" t="s">
        <v>13</v>
      </c>
      <c r="AF40" s="2">
        <f t="shared" ref="AF40:AF43" si="35">IFERROR(B40/Q40, "N.A.")</f>
        <v>2000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2000</v>
      </c>
      <c r="AQ40" s="13" t="str">
        <f t="shared" si="30"/>
        <v>N.A.</v>
      </c>
      <c r="AR40" s="14">
        <f t="shared" si="30"/>
        <v>2000</v>
      </c>
    </row>
    <row r="41" spans="1:44" ht="15" customHeight="1" thickBot="1" x14ac:dyDescent="0.3">
      <c r="A41" s="3" t="s">
        <v>14</v>
      </c>
      <c r="B41" s="2">
        <v>1818775</v>
      </c>
      <c r="C41" s="2">
        <v>1995000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1818775</v>
      </c>
      <c r="M41" s="13">
        <f t="shared" si="31"/>
        <v>1995000</v>
      </c>
      <c r="N41" s="14">
        <f t="shared" si="32"/>
        <v>3813775</v>
      </c>
      <c r="P41" s="3" t="s">
        <v>14</v>
      </c>
      <c r="Q41" s="2">
        <v>532</v>
      </c>
      <c r="R41" s="2">
        <v>399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532</v>
      </c>
      <c r="AB41" s="13">
        <f t="shared" si="33"/>
        <v>399</v>
      </c>
      <c r="AC41" s="14">
        <f t="shared" si="34"/>
        <v>931</v>
      </c>
      <c r="AE41" s="3" t="s">
        <v>14</v>
      </c>
      <c r="AF41" s="2">
        <f t="shared" si="35"/>
        <v>3418.75</v>
      </c>
      <c r="AG41" s="2">
        <f t="shared" si="30"/>
        <v>5000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3418.75</v>
      </c>
      <c r="AQ41" s="13">
        <f t="shared" si="30"/>
        <v>5000</v>
      </c>
      <c r="AR41" s="14">
        <f t="shared" si="30"/>
        <v>4096.4285714285716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2656675</v>
      </c>
      <c r="C43" s="2">
        <v>1995000</v>
      </c>
      <c r="D43" s="2"/>
      <c r="E43" s="2"/>
      <c r="F43" s="2"/>
      <c r="G43" s="2"/>
      <c r="H43" s="2">
        <v>285950</v>
      </c>
      <c r="I43" s="2"/>
      <c r="J43" s="2"/>
      <c r="K43" s="2"/>
      <c r="L43" s="1">
        <f t="shared" ref="L43" si="36">B43+D43+F43+H43+J43</f>
        <v>2942625</v>
      </c>
      <c r="M43" s="13">
        <f t="shared" ref="M43" si="37">C43+E43+G43+I43+K43</f>
        <v>1995000</v>
      </c>
      <c r="N43" s="17">
        <f t="shared" ref="N43" si="38">L43+M43</f>
        <v>4937625</v>
      </c>
      <c r="P43" s="4" t="s">
        <v>16</v>
      </c>
      <c r="Q43" s="2">
        <v>798</v>
      </c>
      <c r="R43" s="2">
        <v>399</v>
      </c>
      <c r="S43" s="2">
        <v>0</v>
      </c>
      <c r="T43" s="2">
        <v>0</v>
      </c>
      <c r="U43" s="2">
        <v>0</v>
      </c>
      <c r="V43" s="2">
        <v>0</v>
      </c>
      <c r="W43" s="2">
        <v>133</v>
      </c>
      <c r="X43" s="2">
        <v>0</v>
      </c>
      <c r="Y43" s="2">
        <v>0</v>
      </c>
      <c r="Z43" s="2">
        <v>0</v>
      </c>
      <c r="AA43" s="1">
        <f t="shared" ref="AA43" si="39">Q43+S43+U43+W43+Y43</f>
        <v>931</v>
      </c>
      <c r="AB43" s="13">
        <f t="shared" ref="AB43" si="40">R43+T43+V43+X43+Z43</f>
        <v>399</v>
      </c>
      <c r="AC43" s="17">
        <f t="shared" ref="AC43" si="41">AA43+AB43</f>
        <v>1330</v>
      </c>
      <c r="AE43" s="4" t="s">
        <v>16</v>
      </c>
      <c r="AF43" s="2">
        <f t="shared" si="35"/>
        <v>3329.1666666666665</v>
      </c>
      <c r="AG43" s="2">
        <f t="shared" si="30"/>
        <v>5000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2150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3160.7142857142858</v>
      </c>
      <c r="AQ43" s="13">
        <f t="shared" ref="AQ43" si="43">IFERROR(M43/AB43, "N.A.")</f>
        <v>5000</v>
      </c>
      <c r="AR43" s="14">
        <f t="shared" ref="AR43" si="44">IFERROR(N43/AC43, "N.A.")</f>
        <v>3712.5</v>
      </c>
    </row>
    <row r="44" spans="1:44" ht="15" customHeight="1" thickBot="1" x14ac:dyDescent="0.3">
      <c r="A44" s="5" t="s">
        <v>0</v>
      </c>
      <c r="B44" s="24">
        <f>B43+C43</f>
        <v>4651675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285950</v>
      </c>
      <c r="I44" s="26"/>
      <c r="J44" s="24">
        <f>J43+K43</f>
        <v>0</v>
      </c>
      <c r="K44" s="26"/>
      <c r="L44" s="24">
        <f>L43+M43</f>
        <v>4937625</v>
      </c>
      <c r="M44" s="25"/>
      <c r="N44" s="18">
        <f>B44+D44+F44+H44+J44</f>
        <v>4937625</v>
      </c>
      <c r="P44" s="5" t="s">
        <v>0</v>
      </c>
      <c r="Q44" s="24">
        <f>Q43+R43</f>
        <v>1197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133</v>
      </c>
      <c r="X44" s="26"/>
      <c r="Y44" s="24">
        <f>Y43+Z43</f>
        <v>0</v>
      </c>
      <c r="Z44" s="26"/>
      <c r="AA44" s="24">
        <f>AA43+AB43</f>
        <v>1330</v>
      </c>
      <c r="AB44" s="25"/>
      <c r="AC44" s="18">
        <f>Q44+S44+U44+W44+Y44</f>
        <v>1330</v>
      </c>
      <c r="AE44" s="5" t="s">
        <v>0</v>
      </c>
      <c r="AF44" s="27">
        <f>IFERROR(B44/Q44,"N.A.")</f>
        <v>3886.1111111111113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2150</v>
      </c>
      <c r="AM44" s="28"/>
      <c r="AN44" s="27" t="str">
        <f>IFERROR(J44/Y44,"N.A.")</f>
        <v>N.A.</v>
      </c>
      <c r="AO44" s="28"/>
      <c r="AP44" s="27">
        <f>IFERROR(L44/AA44,"N.A.")</f>
        <v>3712.5</v>
      </c>
      <c r="AQ44" s="28"/>
      <c r="AR44" s="16">
        <f>IFERROR(N44/AC44, "N.A.")</f>
        <v>3712.5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schemas.microsoft.com/office/2006/documentManagement/types"/>
    <ds:schemaRef ds:uri="3946fdfc-da00-409a-95df-cd9f19cc2a9a"/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2013 T3</dc:title>
  <dc:subject>Matriz Hussmanns Quintana Roo, 2013-T3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2025-12-16T14:34:24Z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